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6 Editais\Editais Não Licitados\Plataf Digital Sta Bárbara\Orçamento\"/>
    </mc:Choice>
  </mc:AlternateContent>
  <bookViews>
    <workbookView xWindow="0" yWindow="0" windowWidth="20490" windowHeight="7155"/>
  </bookViews>
  <sheets>
    <sheet name="Orçamento" sheetId="9" r:id="rId1"/>
    <sheet name="Memória de Cálculo" sheetId="15" r:id="rId2"/>
    <sheet name="Estrut" sheetId="18" r:id="rId3"/>
    <sheet name="Composição" sheetId="19" r:id="rId4"/>
    <sheet name="Cronograma" sheetId="20" r:id="rId5"/>
    <sheet name="composições" sheetId="5" state="hidden" r:id="rId6"/>
  </sheets>
  <definedNames>
    <definedName name="_xlnm._FilterDatabase" localSheetId="0" hidden="1">Orçamento!$B$9:$I$329</definedName>
    <definedName name="_xlnm.Print_Area" localSheetId="4">Cronograma!$A$4:$K$64</definedName>
    <definedName name="_xlnm.Print_Titles" localSheetId="2">Estrut!$1:$2</definedName>
    <definedName name="_xlnm.Print_Titles" localSheetId="1">'Memória de Cálculo'!$1:$9</definedName>
    <definedName name="_xlnm.Print_Titles" localSheetId="0">Orçamento!$1:$10</definedName>
  </definedNames>
  <calcPr calcId="152511"/>
</workbook>
</file>

<file path=xl/calcChain.xml><?xml version="1.0" encoding="utf-8"?>
<calcChain xmlns="http://schemas.openxmlformats.org/spreadsheetml/2006/main">
  <c r="F46" i="20" l="1"/>
  <c r="G46" i="20" s="1"/>
  <c r="F45" i="20"/>
  <c r="D391" i="15" l="1"/>
  <c r="C391" i="15"/>
  <c r="D388" i="15"/>
  <c r="C388" i="15"/>
  <c r="D385" i="15"/>
  <c r="C385" i="15"/>
  <c r="D382" i="15"/>
  <c r="C382" i="15"/>
  <c r="D379" i="15"/>
  <c r="C379" i="15"/>
  <c r="D376" i="15"/>
  <c r="C376" i="15"/>
  <c r="D373" i="15"/>
  <c r="C373" i="15"/>
  <c r="D370" i="15"/>
  <c r="C370" i="15"/>
  <c r="D367" i="15"/>
  <c r="C367" i="15"/>
  <c r="D824" i="15"/>
  <c r="C824" i="15"/>
  <c r="D752" i="15"/>
  <c r="C752" i="15"/>
  <c r="D749" i="15"/>
  <c r="C749" i="15"/>
  <c r="D746" i="15"/>
  <c r="C746" i="15"/>
  <c r="D830" i="15"/>
  <c r="C830" i="15"/>
  <c r="D800" i="15"/>
  <c r="C800" i="15"/>
  <c r="D797" i="15"/>
  <c r="C797" i="15"/>
  <c r="D794" i="15"/>
  <c r="C794" i="15"/>
  <c r="D791" i="15"/>
  <c r="C791" i="15"/>
  <c r="D788" i="15"/>
  <c r="C788" i="15"/>
  <c r="G115" i="9"/>
  <c r="H115" i="9" s="1"/>
  <c r="A47" i="20" l="1"/>
  <c r="A59" i="20"/>
  <c r="A56" i="20"/>
  <c r="A53" i="20"/>
  <c r="A50" i="20"/>
  <c r="A44" i="20"/>
  <c r="A41" i="20"/>
  <c r="A38" i="20"/>
  <c r="A35" i="20"/>
  <c r="A32" i="20"/>
  <c r="A29" i="20"/>
  <c r="A26" i="20"/>
  <c r="A23" i="20"/>
  <c r="A20" i="20"/>
  <c r="A17" i="20"/>
  <c r="A14" i="20"/>
  <c r="A11" i="20"/>
  <c r="F18" i="9" l="1"/>
  <c r="F293" i="9"/>
  <c r="C806" i="15"/>
  <c r="D806" i="15"/>
  <c r="G298" i="9" l="1"/>
  <c r="H298" i="9" s="1"/>
  <c r="D288" i="15" l="1"/>
  <c r="C288" i="15"/>
  <c r="D282" i="15"/>
  <c r="C282" i="15"/>
  <c r="D364" i="15"/>
  <c r="C364" i="15"/>
  <c r="G146" i="9"/>
  <c r="H146" i="9" s="1"/>
  <c r="G143" i="9"/>
  <c r="H143" i="9" s="1"/>
  <c r="G142" i="9"/>
  <c r="H142" i="9" s="1"/>
  <c r="F292" i="9" l="1"/>
  <c r="G296" i="9"/>
  <c r="H296" i="9" s="1"/>
  <c r="G295" i="9"/>
  <c r="H295" i="9" s="1"/>
  <c r="E5" i="19" l="1"/>
  <c r="D343" i="15" l="1"/>
  <c r="C343" i="15"/>
  <c r="G147" i="9"/>
  <c r="H147" i="9" s="1"/>
  <c r="D645" i="15"/>
  <c r="C645" i="15"/>
  <c r="G242" i="9"/>
  <c r="H242" i="9" s="1"/>
  <c r="D821" i="15" l="1"/>
  <c r="C821" i="15"/>
  <c r="D818" i="15"/>
  <c r="C818" i="15"/>
  <c r="D734" i="15"/>
  <c r="C734" i="15"/>
  <c r="G303" i="9" l="1"/>
  <c r="H303" i="9" s="1"/>
  <c r="G302" i="9"/>
  <c r="H302" i="9" s="1"/>
  <c r="G274" i="9"/>
  <c r="H274" i="9" s="1"/>
  <c r="G59" i="9"/>
  <c r="H59" i="9" s="1"/>
  <c r="G58" i="9" l="1"/>
  <c r="E58" i="9"/>
  <c r="H58" i="9" l="1"/>
  <c r="G18" i="9"/>
  <c r="E99" i="9"/>
  <c r="D782" i="15" l="1"/>
  <c r="C782" i="15"/>
  <c r="G290" i="9"/>
  <c r="H290" i="9" s="1"/>
  <c r="D324" i="15" l="1"/>
  <c r="C324" i="15"/>
  <c r="D321" i="15"/>
  <c r="C321" i="15"/>
  <c r="G129" i="9"/>
  <c r="H129" i="9" s="1"/>
  <c r="G128" i="9"/>
  <c r="H128" i="9" s="1"/>
  <c r="D306" i="15"/>
  <c r="C306" i="15"/>
  <c r="D303" i="15"/>
  <c r="C303" i="15"/>
  <c r="G123" i="9"/>
  <c r="H123" i="9" s="1"/>
  <c r="G122" i="9"/>
  <c r="H122" i="9" s="1"/>
  <c r="G178" i="9"/>
  <c r="H178" i="9" s="1"/>
  <c r="D461" i="15"/>
  <c r="C461" i="15"/>
  <c r="D355" i="15"/>
  <c r="C355" i="15"/>
  <c r="D352" i="15"/>
  <c r="C352" i="15"/>
  <c r="F20" i="19"/>
  <c r="F19" i="19"/>
  <c r="F18" i="19"/>
  <c r="F17" i="19"/>
  <c r="F16" i="19"/>
  <c r="F15" i="19"/>
  <c r="F10" i="19"/>
  <c r="F9" i="19"/>
  <c r="F8" i="19"/>
  <c r="F7" i="19"/>
  <c r="F6" i="19"/>
  <c r="F5" i="19"/>
  <c r="F11" i="19" s="1"/>
  <c r="F150" i="9" s="1"/>
  <c r="G150" i="9" s="1"/>
  <c r="H150" i="9" s="1"/>
  <c r="D269" i="15"/>
  <c r="C269" i="15"/>
  <c r="G109" i="9"/>
  <c r="H109" i="9" s="1"/>
  <c r="F21" i="19" l="1"/>
  <c r="F151" i="9" s="1"/>
  <c r="G151" i="9" s="1"/>
  <c r="H151" i="9" s="1"/>
  <c r="D785" i="15" l="1"/>
  <c r="C785" i="15"/>
  <c r="D779" i="15"/>
  <c r="C779" i="15"/>
  <c r="G289" i="9"/>
  <c r="H289" i="9" s="1"/>
  <c r="G291" i="9"/>
  <c r="H291" i="9" s="1"/>
  <c r="D135" i="15"/>
  <c r="C135" i="15"/>
  <c r="G56" i="9"/>
  <c r="H56" i="9" s="1"/>
  <c r="D315" i="15"/>
  <c r="C315" i="15"/>
  <c r="D312" i="15"/>
  <c r="C312" i="15"/>
  <c r="G126" i="9"/>
  <c r="H126" i="9" s="1"/>
  <c r="G125" i="9"/>
  <c r="H125" i="9" s="1"/>
  <c r="D707" i="15" l="1"/>
  <c r="C707" i="15"/>
  <c r="G265" i="9"/>
  <c r="H265" i="9" s="1"/>
  <c r="E215" i="9"/>
  <c r="D578" i="15"/>
  <c r="C578" i="15"/>
  <c r="D770" i="15"/>
  <c r="C770" i="15"/>
  <c r="G286" i="9"/>
  <c r="H286" i="9" s="1"/>
  <c r="G218" i="9"/>
  <c r="H218" i="9" s="1"/>
  <c r="D358" i="15" l="1"/>
  <c r="C358" i="15"/>
  <c r="G152" i="9"/>
  <c r="H152" i="9" s="1"/>
  <c r="D182" i="15" l="1"/>
  <c r="C182" i="15"/>
  <c r="G77" i="9"/>
  <c r="H77" i="9" s="1"/>
  <c r="H78" i="9" s="1"/>
  <c r="B29" i="20" s="1"/>
  <c r="H30" i="20" s="1"/>
  <c r="D557" i="15" l="1"/>
  <c r="C557" i="15"/>
  <c r="G211" i="9"/>
  <c r="H211" i="9" s="1"/>
  <c r="C575" i="15"/>
  <c r="C572" i="15"/>
  <c r="D512" i="15"/>
  <c r="C512" i="15"/>
  <c r="D509" i="15"/>
  <c r="C509" i="15"/>
  <c r="G196" i="9"/>
  <c r="H196" i="9" s="1"/>
  <c r="G195" i="9"/>
  <c r="H195" i="9" s="1"/>
  <c r="G188" i="9"/>
  <c r="H188" i="9" s="1"/>
  <c r="D488" i="15"/>
  <c r="C488" i="15"/>
  <c r="D407" i="15"/>
  <c r="C407" i="15"/>
  <c r="D395" i="15"/>
  <c r="C395" i="15"/>
  <c r="G160" i="9"/>
  <c r="H160" i="9" s="1"/>
  <c r="G156" i="9"/>
  <c r="H156" i="9" s="1"/>
  <c r="D327" i="15"/>
  <c r="C327" i="15"/>
  <c r="B327" i="15"/>
  <c r="G130" i="9"/>
  <c r="H130" i="9" s="1"/>
  <c r="D297" i="15"/>
  <c r="C297" i="15"/>
  <c r="G120" i="9"/>
  <c r="H120" i="9" s="1"/>
  <c r="G124" i="9"/>
  <c r="H124" i="9" s="1"/>
  <c r="C309" i="15"/>
  <c r="D309" i="15"/>
  <c r="D226" i="15" l="1"/>
  <c r="C226" i="15"/>
  <c r="G95" i="9"/>
  <c r="H95" i="9" s="1"/>
  <c r="D244" i="15"/>
  <c r="C244" i="15"/>
  <c r="G100" i="9"/>
  <c r="H100" i="9" s="1"/>
  <c r="D232" i="15"/>
  <c r="C232" i="15"/>
  <c r="G97" i="9"/>
  <c r="H97" i="9" s="1"/>
  <c r="D223" i="15"/>
  <c r="C223" i="15"/>
  <c r="D214" i="15"/>
  <c r="C214" i="15"/>
  <c r="G94" i="9"/>
  <c r="H94" i="9" s="1"/>
  <c r="G91" i="9"/>
  <c r="H91" i="9" s="1"/>
  <c r="E87" i="18"/>
  <c r="E72" i="18"/>
  <c r="E71" i="18"/>
  <c r="E70" i="18"/>
  <c r="E69" i="18"/>
  <c r="E68" i="18"/>
  <c r="E67" i="18"/>
  <c r="F60" i="18"/>
  <c r="E5" i="18"/>
  <c r="F5" i="18"/>
  <c r="F6" i="18" s="1"/>
  <c r="G5" i="18"/>
  <c r="E6" i="18"/>
  <c r="G6" i="18"/>
  <c r="E10" i="18"/>
  <c r="G10" i="18"/>
  <c r="E11" i="18"/>
  <c r="G11" i="18"/>
  <c r="E12" i="18"/>
  <c r="G12" i="18"/>
  <c r="E13" i="18"/>
  <c r="G13" i="18"/>
  <c r="E14" i="18"/>
  <c r="G14" i="18"/>
  <c r="E15" i="18"/>
  <c r="G15" i="18"/>
  <c r="E16" i="18"/>
  <c r="G16" i="18"/>
  <c r="E17" i="18"/>
  <c r="G17" i="18"/>
  <c r="E18" i="18"/>
  <c r="G18" i="18"/>
  <c r="E19" i="18"/>
  <c r="G19" i="18"/>
  <c r="E20" i="18"/>
  <c r="G20" i="18"/>
  <c r="E21" i="18"/>
  <c r="G21" i="18"/>
  <c r="E22" i="18"/>
  <c r="G22" i="18"/>
  <c r="E23" i="18"/>
  <c r="G23" i="18"/>
  <c r="E24" i="18"/>
  <c r="G24" i="18"/>
  <c r="E25" i="18"/>
  <c r="G25" i="18"/>
  <c r="E26" i="18"/>
  <c r="G26" i="18"/>
  <c r="E27" i="18"/>
  <c r="G27" i="18"/>
  <c r="E28" i="18"/>
  <c r="G28" i="18"/>
  <c r="E29" i="18"/>
  <c r="G29" i="18"/>
  <c r="E30" i="18"/>
  <c r="G30" i="18"/>
  <c r="E31" i="18"/>
  <c r="G31" i="18"/>
  <c r="E32" i="18"/>
  <c r="G32" i="18"/>
  <c r="E33" i="18"/>
  <c r="G33" i="18"/>
  <c r="E34" i="18"/>
  <c r="G34" i="18"/>
  <c r="E35" i="18"/>
  <c r="G35" i="18"/>
  <c r="E36" i="18"/>
  <c r="G36" i="18"/>
  <c r="E37" i="18"/>
  <c r="G37" i="18"/>
  <c r="E38" i="18"/>
  <c r="G38" i="18"/>
  <c r="E39" i="18"/>
  <c r="G39" i="18"/>
  <c r="E40" i="18"/>
  <c r="G40" i="18"/>
  <c r="E41" i="18"/>
  <c r="G41" i="18"/>
  <c r="E42" i="18"/>
  <c r="G42" i="18"/>
  <c r="E43" i="18"/>
  <c r="G43" i="18"/>
  <c r="E44" i="18"/>
  <c r="G44" i="18"/>
  <c r="E45" i="18"/>
  <c r="G45" i="18"/>
  <c r="E46" i="18"/>
  <c r="G46" i="18"/>
  <c r="E47" i="18"/>
  <c r="G47" i="18"/>
  <c r="E48" i="18"/>
  <c r="G48" i="18"/>
  <c r="E49" i="18"/>
  <c r="G49" i="18"/>
  <c r="E50" i="18"/>
  <c r="G50" i="18"/>
  <c r="E51" i="18"/>
  <c r="G51" i="18"/>
  <c r="E52" i="18"/>
  <c r="G52" i="18"/>
  <c r="E53" i="18"/>
  <c r="G53" i="18"/>
  <c r="E54" i="18"/>
  <c r="G54" i="18"/>
  <c r="E55" i="18"/>
  <c r="G55" i="18"/>
  <c r="E56" i="18"/>
  <c r="F56" i="18"/>
  <c r="E60" i="18"/>
  <c r="G60" i="18"/>
  <c r="E61" i="18"/>
  <c r="F61" i="18"/>
  <c r="F72" i="18" s="1"/>
  <c r="G61" i="18"/>
  <c r="E62" i="18"/>
  <c r="G62" i="18"/>
  <c r="E63" i="18"/>
  <c r="G63" i="18"/>
  <c r="E64" i="18"/>
  <c r="F64" i="18"/>
  <c r="G64" i="18"/>
  <c r="E65" i="18"/>
  <c r="G65" i="18"/>
  <c r="E66" i="18"/>
  <c r="G66" i="18"/>
  <c r="G71" i="9"/>
  <c r="H71" i="9" s="1"/>
  <c r="D169" i="15"/>
  <c r="C169" i="15"/>
  <c r="D101" i="15"/>
  <c r="C101" i="15"/>
  <c r="B101" i="15"/>
  <c r="G46" i="9"/>
  <c r="H46" i="9" s="1"/>
  <c r="G72" i="18" l="1"/>
  <c r="G56" i="18"/>
  <c r="G243" i="9"/>
  <c r="H243" i="9" s="1"/>
  <c r="D648" i="15"/>
  <c r="C648" i="15"/>
  <c r="G280" i="9" l="1"/>
  <c r="H280" i="9" s="1"/>
  <c r="D235" i="15" l="1"/>
  <c r="C235" i="15"/>
  <c r="G304" i="9"/>
  <c r="H304" i="9" s="1"/>
  <c r="G279" i="9"/>
  <c r="H279" i="9" s="1"/>
  <c r="G278" i="9"/>
  <c r="H278" i="9" s="1"/>
  <c r="G294" i="9"/>
  <c r="H294" i="9" s="1"/>
  <c r="G293" i="9"/>
  <c r="H293" i="9" s="1"/>
  <c r="G292" i="9"/>
  <c r="H292" i="9" s="1"/>
  <c r="G306" i="9"/>
  <c r="H306" i="9" s="1"/>
  <c r="D683" i="15"/>
  <c r="C683" i="15"/>
  <c r="D673" i="15"/>
  <c r="C673" i="15"/>
  <c r="E217" i="9"/>
  <c r="D575" i="15" s="1"/>
  <c r="D572" i="15"/>
  <c r="D506" i="15"/>
  <c r="C506" i="15"/>
  <c r="G194" i="9"/>
  <c r="H194" i="9" s="1"/>
  <c r="G185" i="9"/>
  <c r="H185" i="9" s="1"/>
  <c r="D331" i="15"/>
  <c r="C331" i="15"/>
  <c r="G133" i="9"/>
  <c r="H133" i="9" s="1"/>
  <c r="B318" i="15"/>
  <c r="B300" i="15"/>
  <c r="B285" i="15"/>
  <c r="D285" i="15"/>
  <c r="C285" i="15"/>
  <c r="D266" i="15" l="1"/>
  <c r="C266" i="15"/>
  <c r="G108" i="9"/>
  <c r="H108" i="9" s="1"/>
  <c r="D145" i="15" l="1"/>
  <c r="C145" i="15"/>
  <c r="G63" i="9"/>
  <c r="H63" i="9" s="1"/>
  <c r="G64" i="9"/>
  <c r="H64" i="9" s="1"/>
  <c r="G73" i="9"/>
  <c r="H73" i="9" s="1"/>
  <c r="D178" i="15"/>
  <c r="C178" i="15"/>
  <c r="G65" i="9"/>
  <c r="H65" i="9" s="1"/>
  <c r="B98" i="15"/>
  <c r="C98" i="15"/>
  <c r="D98" i="15"/>
  <c r="G45" i="9"/>
  <c r="H45" i="9" s="1"/>
  <c r="D12" i="15" l="1"/>
  <c r="G12" i="9"/>
  <c r="H12" i="9" s="1"/>
  <c r="D250" i="15" l="1"/>
  <c r="C250" i="15"/>
  <c r="E77" i="18"/>
  <c r="G99" i="9"/>
  <c r="H99" i="9" s="1"/>
  <c r="F83" i="18"/>
  <c r="G77" i="18"/>
  <c r="B82" i="18"/>
  <c r="E82" i="18" s="1"/>
  <c r="B81" i="18"/>
  <c r="E81" i="18" s="1"/>
  <c r="C186" i="15"/>
  <c r="D186" i="15"/>
  <c r="D138" i="15" l="1"/>
  <c r="C138" i="15"/>
  <c r="G117" i="9" l="1"/>
  <c r="H117" i="9" s="1"/>
  <c r="G252" i="9"/>
  <c r="H252" i="9" s="1"/>
  <c r="G217" i="9"/>
  <c r="H217" i="9" s="1"/>
  <c r="G216" i="9"/>
  <c r="H216" i="9" s="1"/>
  <c r="G288" i="9"/>
  <c r="H288" i="9" s="1"/>
  <c r="G145" i="9" l="1"/>
  <c r="H145" i="9" s="1"/>
  <c r="G144" i="9"/>
  <c r="H144" i="9" s="1"/>
  <c r="G141" i="9"/>
  <c r="H141" i="9" s="1"/>
  <c r="G140" i="9"/>
  <c r="H140" i="9" s="1"/>
  <c r="G139" i="9"/>
  <c r="H139" i="9" s="1"/>
  <c r="G138" i="9"/>
  <c r="H138" i="9" s="1"/>
  <c r="G137" i="9"/>
  <c r="H137" i="9" s="1"/>
  <c r="G127" i="9"/>
  <c r="H127" i="9" s="1"/>
  <c r="G121" i="9"/>
  <c r="H121" i="9" s="1"/>
  <c r="G116" i="9" l="1"/>
  <c r="H116" i="9" s="1"/>
  <c r="G102" i="9"/>
  <c r="H102" i="9" s="1"/>
  <c r="G88" i="9"/>
  <c r="H88" i="9" s="1"/>
  <c r="H18" i="9" l="1"/>
  <c r="G13" i="9"/>
  <c r="G70" i="9" l="1"/>
  <c r="H70" i="9" s="1"/>
  <c r="D166" i="15"/>
  <c r="C166" i="15"/>
  <c r="D148" i="15"/>
  <c r="C148" i="15"/>
  <c r="D272" i="15" l="1"/>
  <c r="C272" i="15"/>
  <c r="G110" i="9"/>
  <c r="H110" i="9" s="1"/>
  <c r="D157" i="15" l="1"/>
  <c r="C157" i="15"/>
  <c r="D154" i="15"/>
  <c r="C154" i="15"/>
  <c r="G67" i="9"/>
  <c r="H67" i="9" s="1"/>
  <c r="G66" i="9"/>
  <c r="H66" i="9" s="1"/>
  <c r="D24" i="15"/>
  <c r="C24" i="15"/>
  <c r="G16" i="9"/>
  <c r="H16" i="9" s="1"/>
  <c r="H13" i="9" l="1"/>
  <c r="G327" i="9" l="1"/>
  <c r="H327" i="9" s="1"/>
  <c r="G326" i="9"/>
  <c r="H326" i="9" s="1"/>
  <c r="G325" i="9"/>
  <c r="H325" i="9" s="1"/>
  <c r="G324" i="9"/>
  <c r="H324" i="9" s="1"/>
  <c r="G323" i="9"/>
  <c r="H323" i="9" s="1"/>
  <c r="G322" i="9"/>
  <c r="H322" i="9" s="1"/>
  <c r="G321" i="9"/>
  <c r="H321" i="9" s="1"/>
  <c r="G320" i="9"/>
  <c r="H320" i="9" s="1"/>
  <c r="G319" i="9"/>
  <c r="H319" i="9" s="1"/>
  <c r="G318" i="9"/>
  <c r="H318" i="9" s="1"/>
  <c r="G317" i="9"/>
  <c r="H317" i="9" s="1"/>
  <c r="G316" i="9"/>
  <c r="H316" i="9" s="1"/>
  <c r="G315" i="9"/>
  <c r="H315" i="9" s="1"/>
  <c r="G314" i="9"/>
  <c r="H314" i="9" s="1"/>
  <c r="G313" i="9"/>
  <c r="H313" i="9" s="1"/>
  <c r="G312" i="9"/>
  <c r="H312" i="9" s="1"/>
  <c r="G311" i="9"/>
  <c r="H311" i="9" s="1"/>
  <c r="G310" i="9"/>
  <c r="H310" i="9" s="1"/>
  <c r="G309" i="9"/>
  <c r="H309" i="9" s="1"/>
  <c r="D852" i="15"/>
  <c r="C852" i="15"/>
  <c r="H328" i="9" l="1"/>
  <c r="B59" i="20" s="1"/>
  <c r="I60" i="20" s="1"/>
  <c r="D701" i="15"/>
  <c r="C701" i="15"/>
  <c r="G263" i="9"/>
  <c r="H263" i="9" s="1"/>
  <c r="D713" i="15"/>
  <c r="C713" i="15"/>
  <c r="G305" i="9"/>
  <c r="H305" i="9" s="1"/>
  <c r="G301" i="9"/>
  <c r="H301" i="9" s="1"/>
  <c r="G300" i="9"/>
  <c r="H300" i="9" s="1"/>
  <c r="G299" i="9"/>
  <c r="H299" i="9" s="1"/>
  <c r="G297" i="9"/>
  <c r="H297" i="9" s="1"/>
  <c r="G287" i="9"/>
  <c r="H287" i="9" s="1"/>
  <c r="G285" i="9"/>
  <c r="H285" i="9" s="1"/>
  <c r="G284" i="9"/>
  <c r="H284" i="9" s="1"/>
  <c r="G283" i="9"/>
  <c r="H283" i="9" s="1"/>
  <c r="G282" i="9"/>
  <c r="H282" i="9" s="1"/>
  <c r="G281" i="9"/>
  <c r="H281" i="9" s="1"/>
  <c r="G277" i="9"/>
  <c r="H277" i="9" s="1"/>
  <c r="G276" i="9"/>
  <c r="H276" i="9" s="1"/>
  <c r="G275" i="9"/>
  <c r="H275" i="9" s="1"/>
  <c r="G273" i="9"/>
  <c r="H273" i="9" s="1"/>
  <c r="G272" i="9"/>
  <c r="H272" i="9" s="1"/>
  <c r="G271" i="9"/>
  <c r="H271" i="9" s="1"/>
  <c r="G270" i="9"/>
  <c r="H270" i="9" s="1"/>
  <c r="G269" i="9"/>
  <c r="H269" i="9" s="1"/>
  <c r="G268" i="9"/>
  <c r="H268" i="9" s="1"/>
  <c r="G267" i="9"/>
  <c r="H267" i="9" s="1"/>
  <c r="G266" i="9"/>
  <c r="H266" i="9" s="1"/>
  <c r="G264" i="9"/>
  <c r="H264" i="9" s="1"/>
  <c r="G262" i="9"/>
  <c r="H262" i="9" s="1"/>
  <c r="G261" i="9"/>
  <c r="H261" i="9" s="1"/>
  <c r="G260" i="9"/>
  <c r="H260" i="9" s="1"/>
  <c r="G259" i="9"/>
  <c r="H259" i="9" s="1"/>
  <c r="G258" i="9"/>
  <c r="H258" i="9" s="1"/>
  <c r="G257" i="9"/>
  <c r="H257" i="9" s="1"/>
  <c r="G256" i="9"/>
  <c r="H256" i="9" s="1"/>
  <c r="G255" i="9"/>
  <c r="H255" i="9" s="1"/>
  <c r="D737" i="15"/>
  <c r="C737" i="15"/>
  <c r="D722" i="15"/>
  <c r="C722" i="15"/>
  <c r="D655" i="15"/>
  <c r="C655" i="15"/>
  <c r="G247" i="9"/>
  <c r="H247" i="9" s="1"/>
  <c r="G251" i="9"/>
  <c r="H251" i="9" s="1"/>
  <c r="G250" i="9"/>
  <c r="H250" i="9" s="1"/>
  <c r="G249" i="9"/>
  <c r="H249" i="9" s="1"/>
  <c r="G248" i="9"/>
  <c r="H248" i="9" s="1"/>
  <c r="G244" i="9"/>
  <c r="H244" i="9" s="1"/>
  <c r="G241" i="9"/>
  <c r="H241" i="9" s="1"/>
  <c r="D518" i="15"/>
  <c r="C518" i="15"/>
  <c r="G198" i="9"/>
  <c r="H198" i="9" s="1"/>
  <c r="H245" i="9" l="1"/>
  <c r="B50" i="20" s="1"/>
  <c r="J51" i="20" s="1"/>
  <c r="H307" i="9"/>
  <c r="B56" i="20" s="1"/>
  <c r="J60" i="20"/>
  <c r="K60" i="20"/>
  <c r="H253" i="9"/>
  <c r="B53" i="20" s="1"/>
  <c r="I51" i="20"/>
  <c r="G168" i="9"/>
  <c r="H168" i="9" s="1"/>
  <c r="D431" i="15"/>
  <c r="C431" i="15"/>
  <c r="D440" i="15"/>
  <c r="C440" i="15"/>
  <c r="G171" i="9"/>
  <c r="H171" i="9" s="1"/>
  <c r="G238" i="9"/>
  <c r="H238" i="9" s="1"/>
  <c r="G237" i="9"/>
  <c r="H237" i="9" s="1"/>
  <c r="G236" i="9"/>
  <c r="H236" i="9" s="1"/>
  <c r="G235" i="9"/>
  <c r="H235" i="9" s="1"/>
  <c r="G234" i="9"/>
  <c r="H234" i="9" s="1"/>
  <c r="G233" i="9"/>
  <c r="H233" i="9" s="1"/>
  <c r="G232" i="9"/>
  <c r="H232" i="9" s="1"/>
  <c r="G231" i="9"/>
  <c r="H231" i="9" s="1"/>
  <c r="G230" i="9"/>
  <c r="H230" i="9" s="1"/>
  <c r="G229" i="9"/>
  <c r="H229" i="9" s="1"/>
  <c r="G228" i="9"/>
  <c r="H228" i="9" s="1"/>
  <c r="G227" i="9"/>
  <c r="H227" i="9" s="1"/>
  <c r="G226" i="9"/>
  <c r="H226" i="9" s="1"/>
  <c r="G225" i="9"/>
  <c r="H225" i="9" s="1"/>
  <c r="G224" i="9"/>
  <c r="H224" i="9" s="1"/>
  <c r="G223" i="9"/>
  <c r="H223" i="9" s="1"/>
  <c r="G222" i="9"/>
  <c r="H222" i="9" s="1"/>
  <c r="G221" i="9"/>
  <c r="H221" i="9" s="1"/>
  <c r="G220" i="9"/>
  <c r="H220" i="9" s="1"/>
  <c r="G219" i="9"/>
  <c r="H219" i="9" s="1"/>
  <c r="G215" i="9"/>
  <c r="H215" i="9" s="1"/>
  <c r="G214" i="9"/>
  <c r="H214" i="9" s="1"/>
  <c r="G213" i="9"/>
  <c r="H213" i="9" s="1"/>
  <c r="G212" i="9"/>
  <c r="H212" i="9" s="1"/>
  <c r="G210" i="9"/>
  <c r="H210" i="9" s="1"/>
  <c r="G209" i="9"/>
  <c r="H209" i="9" s="1"/>
  <c r="G208" i="9"/>
  <c r="H208" i="9" s="1"/>
  <c r="G207" i="9"/>
  <c r="H207" i="9" s="1"/>
  <c r="G206" i="9"/>
  <c r="H206" i="9" s="1"/>
  <c r="G205" i="9"/>
  <c r="H205" i="9" s="1"/>
  <c r="G204" i="9"/>
  <c r="H204" i="9" s="1"/>
  <c r="G203" i="9"/>
  <c r="H203" i="9" s="1"/>
  <c r="G202" i="9"/>
  <c r="H202" i="9" s="1"/>
  <c r="G201" i="9"/>
  <c r="H201" i="9" s="1"/>
  <c r="G200" i="9"/>
  <c r="H200" i="9" s="1"/>
  <c r="G199" i="9"/>
  <c r="H199" i="9" s="1"/>
  <c r="G197" i="9"/>
  <c r="H197" i="9" s="1"/>
  <c r="G193" i="9"/>
  <c r="H193" i="9" s="1"/>
  <c r="G192" i="9"/>
  <c r="H192" i="9" s="1"/>
  <c r="G191" i="9"/>
  <c r="H191" i="9" s="1"/>
  <c r="G190" i="9"/>
  <c r="H190" i="9" s="1"/>
  <c r="G189" i="9"/>
  <c r="H189" i="9" s="1"/>
  <c r="G187" i="9"/>
  <c r="H187" i="9" s="1"/>
  <c r="G186" i="9"/>
  <c r="H186" i="9" s="1"/>
  <c r="G184" i="9"/>
  <c r="H184" i="9" s="1"/>
  <c r="G183" i="9"/>
  <c r="H183" i="9" s="1"/>
  <c r="G182" i="9"/>
  <c r="H182" i="9" s="1"/>
  <c r="G181" i="9"/>
  <c r="H181" i="9" s="1"/>
  <c r="G180" i="9"/>
  <c r="H180" i="9" s="1"/>
  <c r="G179" i="9"/>
  <c r="H179" i="9" s="1"/>
  <c r="G177" i="9"/>
  <c r="H177" i="9" s="1"/>
  <c r="G176" i="9"/>
  <c r="H176" i="9" s="1"/>
  <c r="G175" i="9"/>
  <c r="H175" i="9" s="1"/>
  <c r="G174" i="9"/>
  <c r="H174" i="9" s="1"/>
  <c r="G173" i="9"/>
  <c r="H173" i="9" s="1"/>
  <c r="G172" i="9"/>
  <c r="H172" i="9" s="1"/>
  <c r="G170" i="9"/>
  <c r="H170" i="9" s="1"/>
  <c r="G169" i="9"/>
  <c r="H169" i="9" s="1"/>
  <c r="G167" i="9"/>
  <c r="H167" i="9" s="1"/>
  <c r="G166" i="9"/>
  <c r="H166" i="9" s="1"/>
  <c r="G165" i="9"/>
  <c r="H165" i="9" s="1"/>
  <c r="G164" i="9"/>
  <c r="H164" i="9" s="1"/>
  <c r="G163" i="9"/>
  <c r="H163" i="9" s="1"/>
  <c r="G162" i="9"/>
  <c r="H162" i="9" s="1"/>
  <c r="G161" i="9"/>
  <c r="H161" i="9" s="1"/>
  <c r="G159" i="9"/>
  <c r="H159" i="9" s="1"/>
  <c r="G158" i="9"/>
  <c r="H158" i="9" s="1"/>
  <c r="G157" i="9"/>
  <c r="H157" i="9" s="1"/>
  <c r="H51" i="20" l="1"/>
  <c r="K54" i="20"/>
  <c r="J54" i="20"/>
  <c r="H239" i="9"/>
  <c r="B47" i="20" s="1"/>
  <c r="J57" i="20"/>
  <c r="I57" i="20"/>
  <c r="K57" i="20"/>
  <c r="D18" i="15"/>
  <c r="C18" i="15"/>
  <c r="D21" i="15"/>
  <c r="C21" i="15"/>
  <c r="D27" i="15"/>
  <c r="C27" i="15"/>
  <c r="D30" i="15"/>
  <c r="C30" i="15"/>
  <c r="D34" i="15"/>
  <c r="C34" i="15"/>
  <c r="D37" i="15"/>
  <c r="C37" i="15"/>
  <c r="D40" i="15"/>
  <c r="C40" i="15"/>
  <c r="D43" i="15"/>
  <c r="C43" i="15"/>
  <c r="D46" i="15"/>
  <c r="C46" i="15"/>
  <c r="D49" i="15"/>
  <c r="C49" i="15"/>
  <c r="D52" i="15"/>
  <c r="C52" i="15"/>
  <c r="D55" i="15"/>
  <c r="C55" i="15"/>
  <c r="D59" i="15"/>
  <c r="C59" i="15"/>
  <c r="D62" i="15"/>
  <c r="C62" i="15"/>
  <c r="D65" i="15"/>
  <c r="C65" i="15"/>
  <c r="D69" i="15"/>
  <c r="C69" i="15"/>
  <c r="D72" i="15"/>
  <c r="C72" i="15"/>
  <c r="D75" i="15"/>
  <c r="C75" i="15"/>
  <c r="D81" i="15"/>
  <c r="C81" i="15"/>
  <c r="D84" i="15"/>
  <c r="C84" i="15"/>
  <c r="D87" i="15"/>
  <c r="C87" i="15"/>
  <c r="D92" i="15"/>
  <c r="C92" i="15"/>
  <c r="H48" i="20" l="1"/>
  <c r="I48" i="20"/>
  <c r="J48" i="20"/>
  <c r="G48" i="20"/>
  <c r="K48" i="20"/>
  <c r="G153" i="9"/>
  <c r="H153" i="9" s="1"/>
  <c r="G149" i="9"/>
  <c r="H149" i="9" s="1"/>
  <c r="G148" i="9"/>
  <c r="H148" i="9" s="1"/>
  <c r="G136" i="9"/>
  <c r="H136" i="9" s="1"/>
  <c r="G135" i="9"/>
  <c r="H135" i="9" s="1"/>
  <c r="G134" i="9"/>
  <c r="H134" i="9" s="1"/>
  <c r="G119" i="9"/>
  <c r="H119" i="9" s="1"/>
  <c r="G118" i="9"/>
  <c r="H118" i="9" s="1"/>
  <c r="G114" i="9"/>
  <c r="H114" i="9" s="1"/>
  <c r="G113" i="9"/>
  <c r="H113" i="9" s="1"/>
  <c r="G107" i="9"/>
  <c r="H107" i="9" s="1"/>
  <c r="H111" i="9" s="1"/>
  <c r="B38" i="20" s="1"/>
  <c r="G104" i="9"/>
  <c r="H104" i="9" s="1"/>
  <c r="G103" i="9"/>
  <c r="H103" i="9" s="1"/>
  <c r="G101" i="9"/>
  <c r="H101" i="9" s="1"/>
  <c r="G98" i="9"/>
  <c r="H98" i="9" s="1"/>
  <c r="G96" i="9"/>
  <c r="H96" i="9" s="1"/>
  <c r="G93" i="9"/>
  <c r="H93" i="9" s="1"/>
  <c r="G92" i="9"/>
  <c r="H92" i="9" s="1"/>
  <c r="G90" i="9"/>
  <c r="H90" i="9" s="1"/>
  <c r="G89" i="9"/>
  <c r="H89" i="9" s="1"/>
  <c r="G87" i="9"/>
  <c r="H87" i="9" s="1"/>
  <c r="G86" i="9"/>
  <c r="H86" i="9" s="1"/>
  <c r="G83" i="9"/>
  <c r="G82" i="9"/>
  <c r="G81" i="9"/>
  <c r="G80" i="9"/>
  <c r="G74" i="9"/>
  <c r="G72" i="9"/>
  <c r="G69" i="9"/>
  <c r="G68" i="9"/>
  <c r="G60" i="9"/>
  <c r="G57" i="9"/>
  <c r="G55" i="9"/>
  <c r="G54" i="9"/>
  <c r="G53" i="9"/>
  <c r="G52" i="9"/>
  <c r="G51" i="9"/>
  <c r="G50" i="9"/>
  <c r="G49" i="9"/>
  <c r="G48" i="9"/>
  <c r="G47" i="9"/>
  <c r="G42" i="9"/>
  <c r="G41" i="9"/>
  <c r="G40" i="9"/>
  <c r="G39" i="9"/>
  <c r="G38" i="9"/>
  <c r="G37" i="9"/>
  <c r="G36" i="9"/>
  <c r="G33" i="9"/>
  <c r="G32" i="9"/>
  <c r="G31" i="9"/>
  <c r="G28" i="9"/>
  <c r="G27" i="9"/>
  <c r="G26" i="9"/>
  <c r="G25" i="9"/>
  <c r="G24" i="9"/>
  <c r="G23" i="9"/>
  <c r="G22" i="9"/>
  <c r="G21" i="9"/>
  <c r="G17" i="9"/>
  <c r="G15" i="9"/>
  <c r="G14" i="9"/>
  <c r="B83" i="18"/>
  <c r="G82" i="18"/>
  <c r="G81" i="18"/>
  <c r="G80" i="18"/>
  <c r="E80" i="18"/>
  <c r="G79" i="18"/>
  <c r="E79" i="18"/>
  <c r="G78" i="18"/>
  <c r="E78" i="18"/>
  <c r="F87" i="18"/>
  <c r="H154" i="9" l="1"/>
  <c r="H131" i="9"/>
  <c r="H105" i="9"/>
  <c r="B35" i="20" s="1"/>
  <c r="H36" i="20" s="1"/>
  <c r="B41" i="20"/>
  <c r="H42" i="20" s="1"/>
  <c r="B44" i="20"/>
  <c r="G45" i="20" s="1"/>
  <c r="H39" i="20"/>
  <c r="I39" i="20"/>
  <c r="G39" i="20"/>
  <c r="E83" i="18"/>
  <c r="G83" i="18"/>
  <c r="F36" i="20" l="1"/>
  <c r="J36" i="20"/>
  <c r="I36" i="20"/>
  <c r="G36" i="20"/>
  <c r="I42" i="20"/>
  <c r="I45" i="20"/>
  <c r="J42" i="20"/>
  <c r="H45" i="20"/>
  <c r="J45" i="20"/>
  <c r="G42" i="20"/>
  <c r="G87" i="18"/>
  <c r="D132" i="15"/>
  <c r="C132" i="15"/>
  <c r="D888" i="15" l="1"/>
  <c r="C888" i="15"/>
  <c r="D885" i="15"/>
  <c r="C885" i="15"/>
  <c r="D882" i="15"/>
  <c r="C882" i="15"/>
  <c r="D879" i="15"/>
  <c r="C879" i="15"/>
  <c r="D876" i="15"/>
  <c r="C876" i="15"/>
  <c r="D873" i="15"/>
  <c r="C873" i="15"/>
  <c r="D870" i="15"/>
  <c r="C870" i="15"/>
  <c r="D867" i="15"/>
  <c r="C867" i="15"/>
  <c r="D864" i="15"/>
  <c r="C864" i="15"/>
  <c r="D861" i="15"/>
  <c r="C861" i="15"/>
  <c r="D858" i="15"/>
  <c r="C858" i="15"/>
  <c r="D855" i="15"/>
  <c r="C855" i="15"/>
  <c r="D849" i="15"/>
  <c r="C849" i="15"/>
  <c r="D846" i="15"/>
  <c r="C846" i="15"/>
  <c r="D843" i="15"/>
  <c r="C843" i="15"/>
  <c r="D840" i="15"/>
  <c r="C840" i="15"/>
  <c r="D837" i="15"/>
  <c r="C837" i="15"/>
  <c r="D834" i="15"/>
  <c r="C834" i="15"/>
  <c r="D827" i="15"/>
  <c r="C827" i="15"/>
  <c r="D815" i="15"/>
  <c r="C815" i="15"/>
  <c r="D812" i="15"/>
  <c r="C812" i="15"/>
  <c r="D809" i="15"/>
  <c r="C809" i="15"/>
  <c r="D803" i="15"/>
  <c r="C803" i="15"/>
  <c r="D776" i="15"/>
  <c r="C776" i="15"/>
  <c r="D773" i="15"/>
  <c r="C773" i="15"/>
  <c r="D767" i="15"/>
  <c r="C767" i="15"/>
  <c r="D764" i="15"/>
  <c r="C764" i="15"/>
  <c r="D761" i="15"/>
  <c r="C761" i="15"/>
  <c r="D758" i="15"/>
  <c r="C758" i="15"/>
  <c r="D755" i="15"/>
  <c r="C755" i="15"/>
  <c r="D743" i="15"/>
  <c r="C743" i="15"/>
  <c r="D740" i="15"/>
  <c r="C740" i="15"/>
  <c r="D731" i="15"/>
  <c r="C731" i="15"/>
  <c r="D728" i="15"/>
  <c r="C728" i="15"/>
  <c r="D725" i="15"/>
  <c r="C725" i="15"/>
  <c r="D719" i="15"/>
  <c r="C719" i="15"/>
  <c r="D716" i="15"/>
  <c r="C716" i="15"/>
  <c r="D710" i="15"/>
  <c r="C710" i="15"/>
  <c r="D704" i="15"/>
  <c r="C704" i="15"/>
  <c r="D698" i="15"/>
  <c r="C698" i="15"/>
  <c r="D695" i="15"/>
  <c r="C695" i="15"/>
  <c r="D692" i="15"/>
  <c r="C692" i="15"/>
  <c r="D689" i="15"/>
  <c r="C689" i="15"/>
  <c r="D686" i="15"/>
  <c r="C686" i="15"/>
  <c r="D680" i="15"/>
  <c r="C680" i="15"/>
  <c r="D677" i="15"/>
  <c r="C677" i="15"/>
  <c r="D670" i="15"/>
  <c r="C670" i="15"/>
  <c r="D667" i="15"/>
  <c r="C667" i="15"/>
  <c r="D661" i="15"/>
  <c r="C661" i="15"/>
  <c r="D658" i="15"/>
  <c r="C658" i="15"/>
  <c r="D651" i="15"/>
  <c r="C651" i="15"/>
  <c r="D642" i="15"/>
  <c r="C642" i="15"/>
  <c r="D443" i="15" l="1"/>
  <c r="C443" i="15"/>
  <c r="D413" i="15"/>
  <c r="C413" i="15"/>
  <c r="D410" i="15"/>
  <c r="C410" i="15"/>
  <c r="D638" i="15"/>
  <c r="C638" i="15"/>
  <c r="D635" i="15"/>
  <c r="C635" i="15"/>
  <c r="D632" i="15"/>
  <c r="C632" i="15"/>
  <c r="D629" i="15"/>
  <c r="C629" i="15"/>
  <c r="D626" i="15"/>
  <c r="C626" i="15"/>
  <c r="D623" i="15"/>
  <c r="C623" i="15"/>
  <c r="D620" i="15"/>
  <c r="C620" i="15"/>
  <c r="D617" i="15"/>
  <c r="C617" i="15"/>
  <c r="D614" i="15"/>
  <c r="C614" i="15"/>
  <c r="D611" i="15"/>
  <c r="C611" i="15"/>
  <c r="D608" i="15"/>
  <c r="C608" i="15"/>
  <c r="D605" i="15"/>
  <c r="C605" i="15"/>
  <c r="D602" i="15"/>
  <c r="C602" i="15"/>
  <c r="D599" i="15"/>
  <c r="C599" i="15"/>
  <c r="D596" i="15"/>
  <c r="C596" i="15"/>
  <c r="D593" i="15"/>
  <c r="C593" i="15"/>
  <c r="D590" i="15"/>
  <c r="C590" i="15"/>
  <c r="D587" i="15"/>
  <c r="C587" i="15"/>
  <c r="D584" i="15"/>
  <c r="C584" i="15"/>
  <c r="D581" i="15"/>
  <c r="C581" i="15"/>
  <c r="D569" i="15"/>
  <c r="C569" i="15"/>
  <c r="D566" i="15"/>
  <c r="C566" i="15"/>
  <c r="D563" i="15"/>
  <c r="C563" i="15"/>
  <c r="D560" i="15"/>
  <c r="C560" i="15"/>
  <c r="D554" i="15"/>
  <c r="C554" i="15"/>
  <c r="D551" i="15"/>
  <c r="C551" i="15"/>
  <c r="D548" i="15"/>
  <c r="C548" i="15"/>
  <c r="D545" i="15"/>
  <c r="C545" i="15"/>
  <c r="D542" i="15"/>
  <c r="C542" i="15"/>
  <c r="D539" i="15"/>
  <c r="C539" i="15"/>
  <c r="D536" i="15"/>
  <c r="C536" i="15"/>
  <c r="D533" i="15"/>
  <c r="C533" i="15"/>
  <c r="D530" i="15"/>
  <c r="C530" i="15"/>
  <c r="D527" i="15"/>
  <c r="C527" i="15"/>
  <c r="D524" i="15"/>
  <c r="C524" i="15"/>
  <c r="D521" i="15"/>
  <c r="C521" i="15"/>
  <c r="D515" i="15"/>
  <c r="C515" i="15"/>
  <c r="D503" i="15"/>
  <c r="C503" i="15"/>
  <c r="D500" i="15"/>
  <c r="C500" i="15"/>
  <c r="D497" i="15"/>
  <c r="C497" i="15"/>
  <c r="D494" i="15"/>
  <c r="C494" i="15"/>
  <c r="D491" i="15"/>
  <c r="C491" i="15"/>
  <c r="D485" i="15"/>
  <c r="C485" i="15"/>
  <c r="D482" i="15"/>
  <c r="C482" i="15"/>
  <c r="D479" i="15"/>
  <c r="C479" i="15"/>
  <c r="D476" i="15"/>
  <c r="C476" i="15"/>
  <c r="D473" i="15"/>
  <c r="C473" i="15"/>
  <c r="D470" i="15"/>
  <c r="C470" i="15"/>
  <c r="D467" i="15"/>
  <c r="C467" i="15"/>
  <c r="D464" i="15"/>
  <c r="C464" i="15"/>
  <c r="D458" i="15"/>
  <c r="C458" i="15"/>
  <c r="D455" i="15"/>
  <c r="C455" i="15"/>
  <c r="D452" i="15"/>
  <c r="C452" i="15"/>
  <c r="D449" i="15"/>
  <c r="C449" i="15"/>
  <c r="D446" i="15"/>
  <c r="C446" i="15"/>
  <c r="D437" i="15"/>
  <c r="C437" i="15"/>
  <c r="D434" i="15"/>
  <c r="C434" i="15"/>
  <c r="D428" i="15"/>
  <c r="C428" i="15"/>
  <c r="D425" i="15"/>
  <c r="C425" i="15"/>
  <c r="D422" i="15"/>
  <c r="C422" i="15"/>
  <c r="D419" i="15"/>
  <c r="C419" i="15"/>
  <c r="D416" i="15"/>
  <c r="C416" i="15"/>
  <c r="D404" i="15"/>
  <c r="C404" i="15"/>
  <c r="D401" i="15"/>
  <c r="C401" i="15"/>
  <c r="D398" i="15"/>
  <c r="C398" i="15"/>
  <c r="D337" i="15" l="1"/>
  <c r="C337" i="15"/>
  <c r="D361" i="15"/>
  <c r="C361" i="15"/>
  <c r="D349" i="15"/>
  <c r="C349" i="15"/>
  <c r="D346" i="15"/>
  <c r="C346" i="15"/>
  <c r="D340" i="15"/>
  <c r="C340" i="15"/>
  <c r="D334" i="15"/>
  <c r="C334" i="15"/>
  <c r="D276" i="15"/>
  <c r="C276" i="15"/>
  <c r="C279" i="15"/>
  <c r="D279" i="15"/>
  <c r="D318" i="15"/>
  <c r="C318" i="15"/>
  <c r="D300" i="15"/>
  <c r="C300" i="15"/>
  <c r="D294" i="15"/>
  <c r="C294" i="15"/>
  <c r="D291" i="15"/>
  <c r="C291" i="15"/>
  <c r="D263" i="15" l="1"/>
  <c r="C263" i="15"/>
  <c r="C229" i="15"/>
  <c r="C256" i="15"/>
  <c r="D202" i="15"/>
  <c r="D220" i="15"/>
  <c r="D208" i="15"/>
  <c r="D217" i="15"/>
  <c r="D241" i="15"/>
  <c r="D247" i="15"/>
  <c r="D259" i="15"/>
  <c r="C259" i="15"/>
  <c r="D256" i="15"/>
  <c r="D253" i="15"/>
  <c r="C253" i="15"/>
  <c r="C247" i="15"/>
  <c r="C241" i="15"/>
  <c r="D238" i="15"/>
  <c r="C238" i="15"/>
  <c r="D229" i="15"/>
  <c r="C220" i="15"/>
  <c r="C217" i="15"/>
  <c r="D211" i="15"/>
  <c r="C211" i="15"/>
  <c r="C208" i="15"/>
  <c r="D205" i="15"/>
  <c r="C205" i="15"/>
  <c r="C202" i="15"/>
  <c r="D199" i="15"/>
  <c r="C199" i="15"/>
  <c r="H83" i="9"/>
  <c r="H82" i="9"/>
  <c r="H81" i="9"/>
  <c r="H80" i="9"/>
  <c r="H74" i="9"/>
  <c r="H72" i="9"/>
  <c r="H69" i="9"/>
  <c r="H68" i="9"/>
  <c r="H60" i="9"/>
  <c r="H57" i="9"/>
  <c r="H55" i="9"/>
  <c r="H54" i="9"/>
  <c r="H53" i="9"/>
  <c r="H52" i="9"/>
  <c r="H51" i="9"/>
  <c r="H50" i="9"/>
  <c r="H49" i="9"/>
  <c r="H48" i="9"/>
  <c r="H47" i="9"/>
  <c r="H42" i="9"/>
  <c r="H41" i="9"/>
  <c r="H40" i="9"/>
  <c r="H39" i="9"/>
  <c r="H38" i="9"/>
  <c r="H37" i="9"/>
  <c r="H36" i="9"/>
  <c r="D195" i="15"/>
  <c r="C195" i="15"/>
  <c r="D192" i="15"/>
  <c r="C192" i="15"/>
  <c r="D189" i="15"/>
  <c r="C189" i="15"/>
  <c r="C151" i="15"/>
  <c r="D151" i="15"/>
  <c r="C160" i="15"/>
  <c r="D160" i="15"/>
  <c r="C163" i="15"/>
  <c r="D163" i="15"/>
  <c r="C172" i="15"/>
  <c r="D172" i="15"/>
  <c r="C175" i="15"/>
  <c r="D175" i="15"/>
  <c r="C141" i="15"/>
  <c r="C127" i="15"/>
  <c r="C122" i="15"/>
  <c r="C119" i="15"/>
  <c r="C116" i="15"/>
  <c r="C113" i="15"/>
  <c r="C110" i="15"/>
  <c r="C107" i="15"/>
  <c r="C104" i="15"/>
  <c r="D141" i="15"/>
  <c r="D127" i="15"/>
  <c r="D122" i="15"/>
  <c r="D119" i="15"/>
  <c r="D116" i="15"/>
  <c r="D113" i="15"/>
  <c r="D110" i="15"/>
  <c r="D107" i="15"/>
  <c r="D104" i="15"/>
  <c r="H33" i="9"/>
  <c r="H32" i="9"/>
  <c r="H31" i="9"/>
  <c r="H43" i="9" l="1"/>
  <c r="B20" i="20" s="1"/>
  <c r="H34" i="9"/>
  <c r="B17" i="20" s="1"/>
  <c r="H61" i="9"/>
  <c r="B23" i="20" s="1"/>
  <c r="H75" i="9"/>
  <c r="B26" i="20" s="1"/>
  <c r="H84" i="9"/>
  <c r="B32" i="20" s="1"/>
  <c r="K33" i="20" s="1"/>
  <c r="H21" i="9"/>
  <c r="H28" i="9"/>
  <c r="H27" i="9"/>
  <c r="H26" i="9"/>
  <c r="H25" i="9"/>
  <c r="H24" i="9"/>
  <c r="H23" i="9"/>
  <c r="H22" i="9"/>
  <c r="G21" i="20" l="1"/>
  <c r="D21" i="20"/>
  <c r="E21" i="20"/>
  <c r="F21" i="20"/>
  <c r="H29" i="9"/>
  <c r="B14" i="20" s="1"/>
  <c r="G27" i="20"/>
  <c r="E27" i="20"/>
  <c r="F27" i="20"/>
  <c r="D18" i="20"/>
  <c r="F18" i="20"/>
  <c r="E18" i="20"/>
  <c r="G24" i="20"/>
  <c r="F24" i="20"/>
  <c r="E24" i="20"/>
  <c r="D15" i="15"/>
  <c r="G15" i="20" l="1"/>
  <c r="D15" i="20"/>
  <c r="K15" i="20"/>
  <c r="E15" i="20"/>
  <c r="H15" i="20"/>
  <c r="F15" i="20"/>
  <c r="I15" i="20"/>
  <c r="J15" i="20"/>
  <c r="H14" i="9"/>
  <c r="H15" i="9"/>
  <c r="H17" i="9"/>
  <c r="H54" i="5"/>
  <c r="H53" i="5"/>
  <c r="H48" i="5"/>
  <c r="H47" i="5"/>
  <c r="H42" i="5"/>
  <c r="H41" i="5"/>
  <c r="H40" i="5"/>
  <c r="H39" i="5"/>
  <c r="H38" i="5"/>
  <c r="H37" i="5"/>
  <c r="H36" i="5"/>
  <c r="H35" i="5"/>
  <c r="H24" i="5"/>
  <c r="H25" i="5"/>
  <c r="H26" i="5"/>
  <c r="H27" i="5"/>
  <c r="H28" i="5"/>
  <c r="H29" i="5"/>
  <c r="H30" i="5"/>
  <c r="H23" i="5"/>
  <c r="H11" i="5"/>
  <c r="H12" i="5"/>
  <c r="H13" i="5"/>
  <c r="H14" i="5"/>
  <c r="H15" i="5"/>
  <c r="H16" i="5"/>
  <c r="H17" i="5"/>
  <c r="H18" i="5"/>
  <c r="H6" i="5"/>
  <c r="H5" i="5"/>
  <c r="G2249" i="5"/>
  <c r="H2249" i="5" s="1"/>
  <c r="H2250" i="5" s="1"/>
  <c r="G2240" i="5"/>
  <c r="H2240" i="5" s="1"/>
  <c r="H2241" i="5" s="1"/>
  <c r="G2231" i="5"/>
  <c r="H2231" i="5" s="1"/>
  <c r="G2230" i="5"/>
  <c r="H2230" i="5" s="1"/>
  <c r="G2229" i="5"/>
  <c r="H2229" i="5" s="1"/>
  <c r="G2228" i="5"/>
  <c r="H2228" i="5" s="1"/>
  <c r="G2227" i="5"/>
  <c r="H2227" i="5" s="1"/>
  <c r="G2226" i="5"/>
  <c r="H2226" i="5" s="1"/>
  <c r="G2225" i="5"/>
  <c r="H2225" i="5" s="1"/>
  <c r="H2232" i="5" s="1"/>
  <c r="G2220" i="5"/>
  <c r="H2220" i="5"/>
  <c r="H2221" i="5" s="1"/>
  <c r="G2215" i="5"/>
  <c r="H2215" i="5" s="1"/>
  <c r="G2214" i="5"/>
  <c r="H2214" i="5" s="1"/>
  <c r="G2213" i="5"/>
  <c r="H2213" i="5" s="1"/>
  <c r="G2212" i="5"/>
  <c r="H2212" i="5" s="1"/>
  <c r="G2211" i="5"/>
  <c r="H2211" i="5" s="1"/>
  <c r="G2210" i="5"/>
  <c r="H2210" i="5" s="1"/>
  <c r="G2209" i="5"/>
  <c r="H2209" i="5" s="1"/>
  <c r="G2208" i="5"/>
  <c r="H2208" i="5" s="1"/>
  <c r="G2207" i="5"/>
  <c r="H2207" i="5" s="1"/>
  <c r="G2202" i="5"/>
  <c r="H2202" i="5" s="1"/>
  <c r="G2201" i="5"/>
  <c r="H2201" i="5" s="1"/>
  <c r="G2200" i="5"/>
  <c r="H2200" i="5" s="1"/>
  <c r="G2199" i="5"/>
  <c r="H2199" i="5" s="1"/>
  <c r="G2198" i="5"/>
  <c r="H2198" i="5" s="1"/>
  <c r="G2197" i="5"/>
  <c r="H2197" i="5" s="1"/>
  <c r="G2196" i="5"/>
  <c r="H2196" i="5" s="1"/>
  <c r="H2203" i="5" s="1"/>
  <c r="G2191" i="5"/>
  <c r="H2191" i="5"/>
  <c r="G2190" i="5"/>
  <c r="H2190" i="5"/>
  <c r="G2189" i="5"/>
  <c r="H2189" i="5"/>
  <c r="G2188" i="5"/>
  <c r="H2188" i="5"/>
  <c r="G2187" i="5"/>
  <c r="H2187" i="5"/>
  <c r="G2186" i="5"/>
  <c r="H2186" i="5"/>
  <c r="G2185" i="5"/>
  <c r="H2185" i="5"/>
  <c r="G2184" i="5"/>
  <c r="H2184" i="5"/>
  <c r="G2183" i="5"/>
  <c r="H2183" i="5"/>
  <c r="G2182" i="5"/>
  <c r="H2182" i="5"/>
  <c r="G2181" i="5"/>
  <c r="H2181" i="5"/>
  <c r="G2180" i="5"/>
  <c r="H2180" i="5"/>
  <c r="H2192" i="5" s="1"/>
  <c r="G2175" i="5"/>
  <c r="H2175" i="5" s="1"/>
  <c r="H2176" i="5" s="1"/>
  <c r="G2170" i="5"/>
  <c r="H2170" i="5" s="1"/>
  <c r="H2171" i="5" s="1"/>
  <c r="G2165" i="5"/>
  <c r="H2165" i="5" s="1"/>
  <c r="G2164" i="5"/>
  <c r="H2164" i="5" s="1"/>
  <c r="G2159" i="5"/>
  <c r="H2159" i="5" s="1"/>
  <c r="H2160" i="5" s="1"/>
  <c r="G2154" i="5"/>
  <c r="H2154" i="5" s="1"/>
  <c r="H2155" i="5" s="1"/>
  <c r="G2149" i="5"/>
  <c r="H2149" i="5"/>
  <c r="G2148" i="5"/>
  <c r="H2148" i="5"/>
  <c r="H2150" i="5" s="1"/>
  <c r="G2143" i="5"/>
  <c r="H2143" i="5" s="1"/>
  <c r="G2142" i="5"/>
  <c r="H2142" i="5" s="1"/>
  <c r="G2141" i="5"/>
  <c r="H2141" i="5" s="1"/>
  <c r="G2136" i="5"/>
  <c r="H2136" i="5" s="1"/>
  <c r="G2135" i="5"/>
  <c r="H2135" i="5" s="1"/>
  <c r="G2134" i="5"/>
  <c r="H2134" i="5" s="1"/>
  <c r="G2133" i="5"/>
  <c r="H2133" i="5" s="1"/>
  <c r="G2132" i="5"/>
  <c r="H2132" i="5" s="1"/>
  <c r="G2131" i="5"/>
  <c r="H2131" i="5" s="1"/>
  <c r="G2130" i="5"/>
  <c r="H2130" i="5" s="1"/>
  <c r="G2129" i="5"/>
  <c r="H2129" i="5" s="1"/>
  <c r="G2128" i="5"/>
  <c r="H2128" i="5" s="1"/>
  <c r="G2127" i="5"/>
  <c r="H2127" i="5" s="1"/>
  <c r="G2122" i="5"/>
  <c r="H2122" i="5" s="1"/>
  <c r="G2121" i="5"/>
  <c r="H2121" i="5" s="1"/>
  <c r="G2120" i="5"/>
  <c r="H2120" i="5" s="1"/>
  <c r="H2123" i="5" s="1"/>
  <c r="G2115" i="5"/>
  <c r="H2115" i="5" s="1"/>
  <c r="G2114" i="5"/>
  <c r="H2114" i="5" s="1"/>
  <c r="G2113" i="5"/>
  <c r="H2113" i="5" s="1"/>
  <c r="G2108" i="5"/>
  <c r="H2108" i="5" s="1"/>
  <c r="G2107" i="5"/>
  <c r="H2107" i="5" s="1"/>
  <c r="H2109" i="5" s="1"/>
  <c r="G2102" i="5"/>
  <c r="H2102" i="5"/>
  <c r="G2101" i="5"/>
  <c r="H2101" i="5"/>
  <c r="G2100" i="5"/>
  <c r="H2100" i="5"/>
  <c r="G2099" i="5"/>
  <c r="H2099" i="5"/>
  <c r="G2098" i="5"/>
  <c r="H2098" i="5"/>
  <c r="G2097" i="5"/>
  <c r="H2097" i="5"/>
  <c r="G2096" i="5"/>
  <c r="H2096" i="5"/>
  <c r="G2095" i="5"/>
  <c r="H2095" i="5"/>
  <c r="G2090" i="5"/>
  <c r="H2090" i="5"/>
  <c r="G2089" i="5"/>
  <c r="H2089" i="5"/>
  <c r="G2088" i="5"/>
  <c r="H2088" i="5"/>
  <c r="H2091" i="5" s="1"/>
  <c r="G2083" i="5"/>
  <c r="H2083" i="5" s="1"/>
  <c r="G2082" i="5"/>
  <c r="H2082" i="5" s="1"/>
  <c r="G2081" i="5"/>
  <c r="H2081" i="5" s="1"/>
  <c r="G2076" i="5"/>
  <c r="H2076" i="5" s="1"/>
  <c r="G2075" i="5"/>
  <c r="H2075" i="5" s="1"/>
  <c r="G2074" i="5"/>
  <c r="H2074" i="5" s="1"/>
  <c r="G2069" i="5"/>
  <c r="H2069" i="5" s="1"/>
  <c r="G2068" i="5"/>
  <c r="H2068" i="5" s="1"/>
  <c r="G2067" i="5"/>
  <c r="H2067" i="5" s="1"/>
  <c r="G2062" i="5"/>
  <c r="H2062" i="5" s="1"/>
  <c r="G2061" i="5"/>
  <c r="H2061" i="5" s="1"/>
  <c r="G2060" i="5"/>
  <c r="H2060" i="5" s="1"/>
  <c r="G2055" i="5"/>
  <c r="H2055" i="5" s="1"/>
  <c r="H2056" i="5" s="1"/>
  <c r="G2050" i="5"/>
  <c r="H2050" i="5" s="1"/>
  <c r="G2049" i="5"/>
  <c r="H2049" i="5" s="1"/>
  <c r="G2048" i="5"/>
  <c r="H2048" i="5" s="1"/>
  <c r="G2043" i="5"/>
  <c r="H2043" i="5" s="1"/>
  <c r="G2042" i="5"/>
  <c r="H2042" i="5" s="1"/>
  <c r="G2041" i="5"/>
  <c r="H2041" i="5" s="1"/>
  <c r="G2036" i="5"/>
  <c r="H2036" i="5" s="1"/>
  <c r="G2035" i="5"/>
  <c r="H2035" i="5" s="1"/>
  <c r="G2034" i="5"/>
  <c r="H2034" i="5" s="1"/>
  <c r="G2033" i="5"/>
  <c r="H2033" i="5" s="1"/>
  <c r="H2037" i="5" s="1"/>
  <c r="G2028" i="5"/>
  <c r="H2028" i="5" s="1"/>
  <c r="G2027" i="5"/>
  <c r="H2027" i="5" s="1"/>
  <c r="G2026" i="5"/>
  <c r="H2026" i="5" s="1"/>
  <c r="G2025" i="5"/>
  <c r="H2025" i="5" s="1"/>
  <c r="G2024" i="5"/>
  <c r="H2024" i="5" s="1"/>
  <c r="G2023" i="5"/>
  <c r="H2023" i="5" s="1"/>
  <c r="G2022" i="5"/>
  <c r="H2022" i="5" s="1"/>
  <c r="G2021" i="5"/>
  <c r="H2021" i="5" s="1"/>
  <c r="G2020" i="5"/>
  <c r="H2020" i="5" s="1"/>
  <c r="G2019" i="5"/>
  <c r="H2019" i="5" s="1"/>
  <c r="G2018" i="5"/>
  <c r="H2018" i="5" s="1"/>
  <c r="H2029" i="5" s="1"/>
  <c r="G2013" i="5"/>
  <c r="H2013" i="5"/>
  <c r="G2012" i="5"/>
  <c r="H2012" i="5"/>
  <c r="G2011" i="5"/>
  <c r="H2011" i="5"/>
  <c r="G2010" i="5"/>
  <c r="H2010" i="5"/>
  <c r="G2009" i="5"/>
  <c r="H2009" i="5"/>
  <c r="G2008" i="5"/>
  <c r="H2008" i="5"/>
  <c r="G2007" i="5"/>
  <c r="H2007" i="5"/>
  <c r="H2014" i="5" s="1"/>
  <c r="G2002" i="5"/>
  <c r="H2002" i="5" s="1"/>
  <c r="G2001" i="5"/>
  <c r="H2001" i="5" s="1"/>
  <c r="G2000" i="5"/>
  <c r="H2000" i="5" s="1"/>
  <c r="G1999" i="5"/>
  <c r="H1999" i="5" s="1"/>
  <c r="G1998" i="5"/>
  <c r="H1998" i="5" s="1"/>
  <c r="G1997" i="5"/>
  <c r="H1997" i="5" s="1"/>
  <c r="G1996" i="5"/>
  <c r="H1996" i="5" s="1"/>
  <c r="G1991" i="5"/>
  <c r="H1991" i="5" s="1"/>
  <c r="G1990" i="5"/>
  <c r="H1990" i="5" s="1"/>
  <c r="G1989" i="5"/>
  <c r="H1989" i="5" s="1"/>
  <c r="G1984" i="5"/>
  <c r="H1984" i="5" s="1"/>
  <c r="G1983" i="5"/>
  <c r="H1983" i="5" s="1"/>
  <c r="G1982" i="5"/>
  <c r="H1982" i="5" s="1"/>
  <c r="G1977" i="5"/>
  <c r="H1977" i="5" s="1"/>
  <c r="G1976" i="5"/>
  <c r="H1976" i="5" s="1"/>
  <c r="G1975" i="5"/>
  <c r="H1975" i="5" s="1"/>
  <c r="G1970" i="5"/>
  <c r="H1970" i="5" s="1"/>
  <c r="G1969" i="5"/>
  <c r="H1969" i="5" s="1"/>
  <c r="G1968" i="5"/>
  <c r="H1968" i="5" s="1"/>
  <c r="G1963" i="5"/>
  <c r="H1963" i="5" s="1"/>
  <c r="G1962" i="5"/>
  <c r="H1962" i="5" s="1"/>
  <c r="G1961" i="5"/>
  <c r="H1961" i="5" s="1"/>
  <c r="G1960" i="5"/>
  <c r="H1960" i="5" s="1"/>
  <c r="G1959" i="5"/>
  <c r="H1959" i="5" s="1"/>
  <c r="G1958" i="5"/>
  <c r="H1958" i="5" s="1"/>
  <c r="G1957" i="5"/>
  <c r="H1957" i="5" s="1"/>
  <c r="G1956" i="5"/>
  <c r="H1956" i="5" s="1"/>
  <c r="G1955" i="5"/>
  <c r="H1955" i="5" s="1"/>
  <c r="G1954" i="5"/>
  <c r="H1954" i="5" s="1"/>
  <c r="G1953" i="5"/>
  <c r="H1953" i="5" s="1"/>
  <c r="G1948" i="5"/>
  <c r="H1948" i="5" s="1"/>
  <c r="G1947" i="5"/>
  <c r="H1947" i="5" s="1"/>
  <c r="G1942" i="5"/>
  <c r="H1942" i="5" s="1"/>
  <c r="G1941" i="5"/>
  <c r="H1941" i="5" s="1"/>
  <c r="G1940" i="5"/>
  <c r="H1940" i="5" s="1"/>
  <c r="G1939" i="5"/>
  <c r="H1939" i="5" s="1"/>
  <c r="G1938" i="5"/>
  <c r="H1938" i="5" s="1"/>
  <c r="G1937" i="5"/>
  <c r="H1937" i="5" s="1"/>
  <c r="G1936" i="5"/>
  <c r="H1936" i="5" s="1"/>
  <c r="G1935" i="5"/>
  <c r="H1935" i="5" s="1"/>
  <c r="G1934" i="5"/>
  <c r="H1934" i="5" s="1"/>
  <c r="G1933" i="5"/>
  <c r="H1933" i="5" s="1"/>
  <c r="G1928" i="5"/>
  <c r="H1928" i="5" s="1"/>
  <c r="G1927" i="5"/>
  <c r="H1927" i="5" s="1"/>
  <c r="G1926" i="5"/>
  <c r="H1926" i="5" s="1"/>
  <c r="G1925" i="5"/>
  <c r="H1925" i="5" s="1"/>
  <c r="G1924" i="5"/>
  <c r="H1924" i="5" s="1"/>
  <c r="G1923" i="5"/>
  <c r="H1923" i="5" s="1"/>
  <c r="G1922" i="5"/>
  <c r="H1922" i="5" s="1"/>
  <c r="G1921" i="5"/>
  <c r="H1921" i="5" s="1"/>
  <c r="G1920" i="5"/>
  <c r="H1920" i="5" s="1"/>
  <c r="G1919" i="5"/>
  <c r="H1919" i="5" s="1"/>
  <c r="G1914" i="5"/>
  <c r="H1914" i="5" s="1"/>
  <c r="G1913" i="5"/>
  <c r="H1913" i="5" s="1"/>
  <c r="G1912" i="5"/>
  <c r="H1912" i="5" s="1"/>
  <c r="G1907" i="5"/>
  <c r="H1907" i="5" s="1"/>
  <c r="G1906" i="5"/>
  <c r="H1906" i="5" s="1"/>
  <c r="G1905" i="5"/>
  <c r="H1905" i="5" s="1"/>
  <c r="G1904" i="5"/>
  <c r="H1904" i="5" s="1"/>
  <c r="G1903" i="5"/>
  <c r="H1903" i="5" s="1"/>
  <c r="G1902" i="5"/>
  <c r="H1902" i="5" s="1"/>
  <c r="G1901" i="5"/>
  <c r="H1901" i="5" s="1"/>
  <c r="G1896" i="5"/>
  <c r="H1896" i="5" s="1"/>
  <c r="G1895" i="5"/>
  <c r="H1895" i="5" s="1"/>
  <c r="G1894" i="5"/>
  <c r="H1894" i="5" s="1"/>
  <c r="G1893" i="5"/>
  <c r="H1893" i="5" s="1"/>
  <c r="H1897" i="5" s="1"/>
  <c r="G1888" i="5"/>
  <c r="H1888" i="5" s="1"/>
  <c r="G1887" i="5"/>
  <c r="H1887" i="5" s="1"/>
  <c r="G1886" i="5"/>
  <c r="H1886" i="5" s="1"/>
  <c r="G1885" i="5"/>
  <c r="H1885" i="5" s="1"/>
  <c r="G1880" i="5"/>
  <c r="H1880" i="5" s="1"/>
  <c r="G1879" i="5"/>
  <c r="H1879" i="5" s="1"/>
  <c r="G1878" i="5"/>
  <c r="H1878" i="5" s="1"/>
  <c r="G1877" i="5"/>
  <c r="H1877" i="5" s="1"/>
  <c r="G1872" i="5"/>
  <c r="H1872" i="5" s="1"/>
  <c r="G1871" i="5"/>
  <c r="H1871" i="5" s="1"/>
  <c r="G1870" i="5"/>
  <c r="H1870" i="5" s="1"/>
  <c r="G1869" i="5"/>
  <c r="H1869" i="5" s="1"/>
  <c r="G1864" i="5"/>
  <c r="H1864" i="5" s="1"/>
  <c r="G1863" i="5"/>
  <c r="H1863" i="5" s="1"/>
  <c r="G1862" i="5"/>
  <c r="H1862" i="5" s="1"/>
  <c r="G1861" i="5"/>
  <c r="H1861" i="5" s="1"/>
  <c r="H1865" i="5" s="1"/>
  <c r="G1856" i="5"/>
  <c r="H1856" i="5" s="1"/>
  <c r="G1855" i="5"/>
  <c r="H1855" i="5" s="1"/>
  <c r="G1854" i="5"/>
  <c r="H1854" i="5" s="1"/>
  <c r="G1853" i="5"/>
  <c r="H1853" i="5" s="1"/>
  <c r="G1848" i="5"/>
  <c r="H1848" i="5" s="1"/>
  <c r="G1847" i="5"/>
  <c r="H1847" i="5" s="1"/>
  <c r="G1846" i="5"/>
  <c r="H1846" i="5" s="1"/>
  <c r="G1845" i="5"/>
  <c r="H1845" i="5" s="1"/>
  <c r="G1840" i="5"/>
  <c r="H1840" i="5" s="1"/>
  <c r="G1839" i="5"/>
  <c r="H1839" i="5" s="1"/>
  <c r="G1838" i="5"/>
  <c r="H1838" i="5" s="1"/>
  <c r="G1837" i="5"/>
  <c r="H1837" i="5" s="1"/>
  <c r="G1832" i="5"/>
  <c r="H1832" i="5" s="1"/>
  <c r="G1831" i="5"/>
  <c r="H1831" i="5" s="1"/>
  <c r="G1830" i="5"/>
  <c r="H1830" i="5" s="1"/>
  <c r="G1829" i="5"/>
  <c r="H1829" i="5" s="1"/>
  <c r="H1833" i="5" s="1"/>
  <c r="G1824" i="5"/>
  <c r="H1824" i="5" s="1"/>
  <c r="G1823" i="5"/>
  <c r="H1823" i="5" s="1"/>
  <c r="G1822" i="5"/>
  <c r="H1822" i="5" s="1"/>
  <c r="G1821" i="5"/>
  <c r="H1821" i="5" s="1"/>
  <c r="G1816" i="5"/>
  <c r="H1816" i="5" s="1"/>
  <c r="G1815" i="5"/>
  <c r="H1815" i="5" s="1"/>
  <c r="G1810" i="5"/>
  <c r="H1810" i="5" s="1"/>
  <c r="G1809" i="5"/>
  <c r="H1809" i="5" s="1"/>
  <c r="G1808" i="5"/>
  <c r="H1808" i="5" s="1"/>
  <c r="H1811" i="5" s="1"/>
  <c r="G1803" i="5"/>
  <c r="H1803" i="5" s="1"/>
  <c r="G1802" i="5"/>
  <c r="H1802" i="5" s="1"/>
  <c r="G1801" i="5"/>
  <c r="H1801" i="5" s="1"/>
  <c r="G1796" i="5"/>
  <c r="H1796" i="5"/>
  <c r="G1795" i="5"/>
  <c r="H1795" i="5"/>
  <c r="H1797" i="5" s="1"/>
  <c r="G1790" i="5"/>
  <c r="H1790" i="5" s="1"/>
  <c r="G1789" i="5"/>
  <c r="H1789" i="5" s="1"/>
  <c r="G1788" i="5"/>
  <c r="H1788" i="5" s="1"/>
  <c r="G1783" i="5"/>
  <c r="H1783" i="5" s="1"/>
  <c r="G1782" i="5"/>
  <c r="H1782" i="5" s="1"/>
  <c r="G1781" i="5"/>
  <c r="H1781" i="5" s="1"/>
  <c r="G1780" i="5"/>
  <c r="H1780" i="5" s="1"/>
  <c r="G1779" i="5"/>
  <c r="H1779" i="5" s="1"/>
  <c r="G1778" i="5"/>
  <c r="H1778" i="5" s="1"/>
  <c r="G1777" i="5"/>
  <c r="H1777" i="5" s="1"/>
  <c r="G1776" i="5"/>
  <c r="H1776" i="5" s="1"/>
  <c r="G1775" i="5"/>
  <c r="H1775" i="5" s="1"/>
  <c r="G1774" i="5"/>
  <c r="H1774" i="5" s="1"/>
  <c r="G1773" i="5"/>
  <c r="H1773" i="5" s="1"/>
  <c r="G1772" i="5"/>
  <c r="H1772" i="5" s="1"/>
  <c r="G1771" i="5"/>
  <c r="H1771" i="5" s="1"/>
  <c r="G1770" i="5"/>
  <c r="H1770" i="5" s="1"/>
  <c r="G1769" i="5"/>
  <c r="H1769" i="5" s="1"/>
  <c r="G1768" i="5"/>
  <c r="H1768" i="5" s="1"/>
  <c r="G1767" i="5"/>
  <c r="H1767" i="5" s="1"/>
  <c r="G1766" i="5"/>
  <c r="H1766" i="5" s="1"/>
  <c r="G1765" i="5"/>
  <c r="H1765" i="5" s="1"/>
  <c r="G1764" i="5"/>
  <c r="H1764" i="5" s="1"/>
  <c r="G1763" i="5"/>
  <c r="H1763" i="5" s="1"/>
  <c r="G1762" i="5"/>
  <c r="H1762" i="5" s="1"/>
  <c r="G1757" i="5"/>
  <c r="H1757" i="5" s="1"/>
  <c r="G1756" i="5"/>
  <c r="H1756" i="5" s="1"/>
  <c r="G1755" i="5"/>
  <c r="H1755" i="5" s="1"/>
  <c r="H1758" i="5" s="1"/>
  <c r="G1750" i="5"/>
  <c r="H1750" i="5" s="1"/>
  <c r="G1749" i="5"/>
  <c r="H1749" i="5" s="1"/>
  <c r="G1748" i="5"/>
  <c r="H1748" i="5" s="1"/>
  <c r="G1743" i="5"/>
  <c r="H1743" i="5" s="1"/>
  <c r="G1742" i="5"/>
  <c r="H1742" i="5" s="1"/>
  <c r="G1741" i="5"/>
  <c r="H1741" i="5" s="1"/>
  <c r="G1736" i="5"/>
  <c r="H1736" i="5" s="1"/>
  <c r="G1735" i="5"/>
  <c r="H1735" i="5" s="1"/>
  <c r="G1734" i="5"/>
  <c r="H1734" i="5" s="1"/>
  <c r="G1733" i="5"/>
  <c r="H1733" i="5" s="1"/>
  <c r="G1732" i="5"/>
  <c r="H1732" i="5" s="1"/>
  <c r="G1731" i="5"/>
  <c r="H1731" i="5" s="1"/>
  <c r="G1730" i="5"/>
  <c r="H1730" i="5" s="1"/>
  <c r="G1729" i="5"/>
  <c r="H1729" i="5" s="1"/>
  <c r="G1728" i="5"/>
  <c r="H1728" i="5" s="1"/>
  <c r="G1727" i="5"/>
  <c r="H1727" i="5" s="1"/>
  <c r="G1722" i="5"/>
  <c r="H1722" i="5" s="1"/>
  <c r="G1721" i="5"/>
  <c r="H1721" i="5" s="1"/>
  <c r="G1720" i="5"/>
  <c r="H1720" i="5" s="1"/>
  <c r="G1719" i="5"/>
  <c r="H1719" i="5" s="1"/>
  <c r="G1718" i="5"/>
  <c r="H1718" i="5" s="1"/>
  <c r="G1717" i="5"/>
  <c r="H1717" i="5" s="1"/>
  <c r="G1716" i="5"/>
  <c r="H1716" i="5" s="1"/>
  <c r="G1715" i="5"/>
  <c r="H1715" i="5" s="1"/>
  <c r="G1714" i="5"/>
  <c r="H1714" i="5" s="1"/>
  <c r="G1713" i="5"/>
  <c r="H1713" i="5" s="1"/>
  <c r="G1712" i="5"/>
  <c r="H1712" i="5" s="1"/>
  <c r="G1711" i="5"/>
  <c r="H1711" i="5" s="1"/>
  <c r="G1710" i="5"/>
  <c r="H1710" i="5" s="1"/>
  <c r="G1709" i="5"/>
  <c r="H1709" i="5" s="1"/>
  <c r="G1708" i="5"/>
  <c r="H1708" i="5" s="1"/>
  <c r="G1707" i="5"/>
  <c r="H1707" i="5" s="1"/>
  <c r="G1706" i="5"/>
  <c r="H1706" i="5" s="1"/>
  <c r="G1705" i="5"/>
  <c r="H1705" i="5" s="1"/>
  <c r="G1704" i="5"/>
  <c r="H1704" i="5" s="1"/>
  <c r="G1703" i="5"/>
  <c r="H1703" i="5" s="1"/>
  <c r="G1702" i="5"/>
  <c r="H1702" i="5" s="1"/>
  <c r="G1701" i="5"/>
  <c r="H1701" i="5" s="1"/>
  <c r="G1700" i="5"/>
  <c r="H1700" i="5" s="1"/>
  <c r="G1699" i="5"/>
  <c r="H1699" i="5" s="1"/>
  <c r="G1698" i="5"/>
  <c r="H1698" i="5" s="1"/>
  <c r="G1697" i="5"/>
  <c r="H1697" i="5" s="1"/>
  <c r="H1723" i="5" s="1"/>
  <c r="G1692" i="5"/>
  <c r="H1692" i="5" s="1"/>
  <c r="H1693" i="5" s="1"/>
  <c r="G1687" i="5"/>
  <c r="H1687" i="5"/>
  <c r="G1686" i="5"/>
  <c r="H1686" i="5"/>
  <c r="G1685" i="5"/>
  <c r="H1685" i="5"/>
  <c r="H1688" i="5" s="1"/>
  <c r="G1676" i="5"/>
  <c r="H1676" i="5" s="1"/>
  <c r="G1671" i="5"/>
  <c r="H1671" i="5" s="1"/>
  <c r="G1670" i="5"/>
  <c r="H1670" i="5" s="1"/>
  <c r="G1669" i="5"/>
  <c r="H1669" i="5" s="1"/>
  <c r="G1664" i="5"/>
  <c r="H1664" i="5" s="1"/>
  <c r="G1663" i="5"/>
  <c r="H1663" i="5" s="1"/>
  <c r="G1662" i="5"/>
  <c r="H1662" i="5" s="1"/>
  <c r="G1661" i="5"/>
  <c r="H1661" i="5" s="1"/>
  <c r="G1660" i="5"/>
  <c r="H1660" i="5" s="1"/>
  <c r="G1659" i="5"/>
  <c r="H1659" i="5" s="1"/>
  <c r="G1654" i="5"/>
  <c r="H1654" i="5"/>
  <c r="G1653" i="5"/>
  <c r="H1653" i="5"/>
  <c r="G1652" i="5"/>
  <c r="H1652" i="5"/>
  <c r="G1651" i="5"/>
  <c r="H1651" i="5"/>
  <c r="G1646" i="5"/>
  <c r="H1646" i="5"/>
  <c r="G1645" i="5"/>
  <c r="H1645" i="5"/>
  <c r="G1644" i="5"/>
  <c r="H1644" i="5"/>
  <c r="G1643" i="5"/>
  <c r="H1643" i="5"/>
  <c r="H1647" i="5" s="1"/>
  <c r="G1638" i="5"/>
  <c r="H1638" i="5" s="1"/>
  <c r="G1637" i="5"/>
  <c r="H1637" i="5" s="1"/>
  <c r="G1636" i="5"/>
  <c r="H1636" i="5" s="1"/>
  <c r="G1635" i="5"/>
  <c r="H1635" i="5" s="1"/>
  <c r="G1630" i="5"/>
  <c r="H1630" i="5" s="1"/>
  <c r="G1629" i="5"/>
  <c r="H1629" i="5" s="1"/>
  <c r="G1628" i="5"/>
  <c r="H1628" i="5" s="1"/>
  <c r="G1623" i="5"/>
  <c r="H1623" i="5" s="1"/>
  <c r="G1622" i="5"/>
  <c r="H1622" i="5" s="1"/>
  <c r="G1621" i="5"/>
  <c r="H1621" i="5" s="1"/>
  <c r="H1624" i="5" s="1"/>
  <c r="G1616" i="5"/>
  <c r="H1616" i="5" s="1"/>
  <c r="G1615" i="5"/>
  <c r="H1615" i="5" s="1"/>
  <c r="G1614" i="5"/>
  <c r="H1614" i="5" s="1"/>
  <c r="G1609" i="5"/>
  <c r="H1609" i="5"/>
  <c r="H1610" i="5" s="1"/>
  <c r="G1604" i="5"/>
  <c r="H1604" i="5" s="1"/>
  <c r="G1603" i="5"/>
  <c r="H1603" i="5" s="1"/>
  <c r="G1602" i="5"/>
  <c r="H1602" i="5" s="1"/>
  <c r="G1601" i="5"/>
  <c r="H1601" i="5" s="1"/>
  <c r="G1596" i="5"/>
  <c r="H1596" i="5"/>
  <c r="G1595" i="5"/>
  <c r="H1595" i="5"/>
  <c r="G1594" i="5"/>
  <c r="H1594" i="5"/>
  <c r="H1597" i="5" s="1"/>
  <c r="G1589" i="5"/>
  <c r="H1589" i="5" s="1"/>
  <c r="G1588" i="5"/>
  <c r="H1588" i="5" s="1"/>
  <c r="G1587" i="5"/>
  <c r="H1587" i="5" s="1"/>
  <c r="G1586" i="5"/>
  <c r="H1586" i="5" s="1"/>
  <c r="G1581" i="5"/>
  <c r="H1581" i="5"/>
  <c r="G1580" i="5"/>
  <c r="H1580" i="5"/>
  <c r="G1579" i="5"/>
  <c r="H1579" i="5"/>
  <c r="G1578" i="5"/>
  <c r="H1578" i="5"/>
  <c r="G1577" i="5"/>
  <c r="H1577" i="5"/>
  <c r="G1576" i="5"/>
  <c r="H1576" i="5"/>
  <c r="G1575" i="5"/>
  <c r="H1575" i="5"/>
  <c r="G1574" i="5"/>
  <c r="H1574" i="5"/>
  <c r="G1573" i="5"/>
  <c r="H1573" i="5"/>
  <c r="G1568" i="5"/>
  <c r="H1568" i="5"/>
  <c r="G1567" i="5"/>
  <c r="H1567" i="5"/>
  <c r="G1566" i="5"/>
  <c r="H1566" i="5"/>
  <c r="G1565" i="5"/>
  <c r="H1565" i="5"/>
  <c r="H1569" i="5" s="1"/>
  <c r="G1560" i="5"/>
  <c r="H1560" i="5" s="1"/>
  <c r="G1559" i="5"/>
  <c r="H1559" i="5" s="1"/>
  <c r="G1558" i="5"/>
  <c r="H1558" i="5" s="1"/>
  <c r="G1557" i="5"/>
  <c r="H1557" i="5" s="1"/>
  <c r="G1556" i="5"/>
  <c r="H1556" i="5" s="1"/>
  <c r="G1555" i="5"/>
  <c r="H1555" i="5" s="1"/>
  <c r="G1554" i="5"/>
  <c r="H1554" i="5" s="1"/>
  <c r="G1549" i="5"/>
  <c r="H1549" i="5" s="1"/>
  <c r="G1548" i="5"/>
  <c r="H1548" i="5" s="1"/>
  <c r="G1547" i="5"/>
  <c r="H1547" i="5" s="1"/>
  <c r="G1546" i="5"/>
  <c r="H1546" i="5" s="1"/>
  <c r="H1550" i="5" s="1"/>
  <c r="G1541" i="5"/>
  <c r="H1541" i="5" s="1"/>
  <c r="G1540" i="5"/>
  <c r="H1540" i="5" s="1"/>
  <c r="G1539" i="5"/>
  <c r="H1539" i="5" s="1"/>
  <c r="G1538" i="5"/>
  <c r="H1538" i="5" s="1"/>
  <c r="G1537" i="5"/>
  <c r="H1537" i="5" s="1"/>
  <c r="G1536" i="5"/>
  <c r="H1536" i="5" s="1"/>
  <c r="G1535" i="5"/>
  <c r="H1535" i="5" s="1"/>
  <c r="G1534" i="5"/>
  <c r="H1534" i="5" s="1"/>
  <c r="G1533" i="5"/>
  <c r="H1533" i="5" s="1"/>
  <c r="G1532" i="5"/>
  <c r="H1532" i="5" s="1"/>
  <c r="G1527" i="5"/>
  <c r="H1527" i="5" s="1"/>
  <c r="G1526" i="5"/>
  <c r="H1526" i="5" s="1"/>
  <c r="G1525" i="5"/>
  <c r="H1525" i="5" s="1"/>
  <c r="G1524" i="5"/>
  <c r="H1524" i="5" s="1"/>
  <c r="H1528" i="5" s="1"/>
  <c r="G1519" i="5"/>
  <c r="H1519" i="5" s="1"/>
  <c r="G1518" i="5"/>
  <c r="H1518" i="5" s="1"/>
  <c r="G1517" i="5"/>
  <c r="H1517" i="5" s="1"/>
  <c r="G1516" i="5"/>
  <c r="H1516" i="5" s="1"/>
  <c r="G1511" i="5"/>
  <c r="H1511" i="5" s="1"/>
  <c r="G1510" i="5"/>
  <c r="H1510" i="5" s="1"/>
  <c r="H1512" i="5" s="1"/>
  <c r="G1505" i="5"/>
  <c r="H1505" i="5" s="1"/>
  <c r="G1504" i="5"/>
  <c r="H1504" i="5" s="1"/>
  <c r="G1499" i="5"/>
  <c r="H1499" i="5" s="1"/>
  <c r="G1498" i="5"/>
  <c r="H1498" i="5" s="1"/>
  <c r="G1497" i="5"/>
  <c r="H1497" i="5" s="1"/>
  <c r="G1496" i="5"/>
  <c r="H1496" i="5" s="1"/>
  <c r="H1500" i="5" s="1"/>
  <c r="G1491" i="5"/>
  <c r="H1491" i="5" s="1"/>
  <c r="G1490" i="5"/>
  <c r="H1490" i="5" s="1"/>
  <c r="G1489" i="5"/>
  <c r="H1489" i="5" s="1"/>
  <c r="G1488" i="5"/>
  <c r="H1488" i="5" s="1"/>
  <c r="G1483" i="5"/>
  <c r="H1483" i="5" s="1"/>
  <c r="G1482" i="5"/>
  <c r="H1482" i="5" s="1"/>
  <c r="G1481" i="5"/>
  <c r="H1481" i="5" s="1"/>
  <c r="G1480" i="5"/>
  <c r="H1480" i="5" s="1"/>
  <c r="H1484" i="5" s="1"/>
  <c r="G1475" i="5"/>
  <c r="H1475" i="5" s="1"/>
  <c r="G1474" i="5"/>
  <c r="H1474" i="5" s="1"/>
  <c r="G1473" i="5"/>
  <c r="H1473" i="5" s="1"/>
  <c r="G1468" i="5"/>
  <c r="H1468" i="5" s="1"/>
  <c r="G1467" i="5"/>
  <c r="H1467" i="5" s="1"/>
  <c r="G1466" i="5"/>
  <c r="H1466" i="5" s="1"/>
  <c r="G1461" i="5"/>
  <c r="H1461" i="5" s="1"/>
  <c r="G1460" i="5"/>
  <c r="H1460" i="5" s="1"/>
  <c r="G1459" i="5"/>
  <c r="H1459" i="5" s="1"/>
  <c r="G1454" i="5"/>
  <c r="H1454" i="5" s="1"/>
  <c r="G1453" i="5"/>
  <c r="H1453" i="5" s="1"/>
  <c r="G1452" i="5"/>
  <c r="H1452" i="5" s="1"/>
  <c r="H1455" i="5" s="1"/>
  <c r="G1447" i="5"/>
  <c r="H1447" i="5" s="1"/>
  <c r="G1446" i="5"/>
  <c r="H1446" i="5" s="1"/>
  <c r="G1445" i="5"/>
  <c r="H1445" i="5" s="1"/>
  <c r="G1440" i="5"/>
  <c r="H1440" i="5" s="1"/>
  <c r="H1441" i="5" s="1"/>
  <c r="G1435" i="5"/>
  <c r="H1435" i="5" s="1"/>
  <c r="G1434" i="5"/>
  <c r="H1434" i="5" s="1"/>
  <c r="G1433" i="5"/>
  <c r="H1433" i="5" s="1"/>
  <c r="G1432" i="5"/>
  <c r="H1432" i="5" s="1"/>
  <c r="G1431" i="5"/>
  <c r="H1431" i="5" s="1"/>
  <c r="G1430" i="5"/>
  <c r="H1430" i="5" s="1"/>
  <c r="G1429" i="5"/>
  <c r="H1429" i="5" s="1"/>
  <c r="G1428" i="5"/>
  <c r="H1428" i="5" s="1"/>
  <c r="G1427" i="5"/>
  <c r="H1427" i="5" s="1"/>
  <c r="G1422" i="5"/>
  <c r="H1422" i="5" s="1"/>
  <c r="G1421" i="5"/>
  <c r="H1421" i="5" s="1"/>
  <c r="G1420" i="5"/>
  <c r="H1420" i="5" s="1"/>
  <c r="G1419" i="5"/>
  <c r="H1419" i="5" s="1"/>
  <c r="G1418" i="5"/>
  <c r="H1418" i="5" s="1"/>
  <c r="G1417" i="5"/>
  <c r="H1417" i="5" s="1"/>
  <c r="G1416" i="5"/>
  <c r="H1416" i="5" s="1"/>
  <c r="G1415" i="5"/>
  <c r="H1415" i="5" s="1"/>
  <c r="G1414" i="5"/>
  <c r="H1414" i="5" s="1"/>
  <c r="G1413" i="5"/>
  <c r="H1413" i="5" s="1"/>
  <c r="G1412" i="5"/>
  <c r="H1412" i="5" s="1"/>
  <c r="G1411" i="5"/>
  <c r="H1411" i="5" s="1"/>
  <c r="G1410" i="5"/>
  <c r="H1410" i="5" s="1"/>
  <c r="G1409" i="5"/>
  <c r="H1409" i="5" s="1"/>
  <c r="G1408" i="5"/>
  <c r="H1408" i="5" s="1"/>
  <c r="G1403" i="5"/>
  <c r="H1403" i="5" s="1"/>
  <c r="G1402" i="5"/>
  <c r="H1402" i="5" s="1"/>
  <c r="G1401" i="5"/>
  <c r="H1401" i="5" s="1"/>
  <c r="G1396" i="5"/>
  <c r="H1396" i="5" s="1"/>
  <c r="G1395" i="5"/>
  <c r="H1395" i="5" s="1"/>
  <c r="G1394" i="5"/>
  <c r="H1394" i="5" s="1"/>
  <c r="H1397" i="5" s="1"/>
  <c r="G1389" i="5"/>
  <c r="H1389" i="5" s="1"/>
  <c r="G1388" i="5"/>
  <c r="H1388" i="5" s="1"/>
  <c r="G1387" i="5"/>
  <c r="H1387" i="5" s="1"/>
  <c r="G1382" i="5"/>
  <c r="H1382" i="5" s="1"/>
  <c r="G1381" i="5"/>
  <c r="H1381" i="5" s="1"/>
  <c r="G1380" i="5"/>
  <c r="H1380" i="5" s="1"/>
  <c r="G1375" i="5"/>
  <c r="H1375" i="5" s="1"/>
  <c r="G1374" i="5"/>
  <c r="H1374" i="5" s="1"/>
  <c r="G1373" i="5"/>
  <c r="H1373" i="5" s="1"/>
  <c r="G1372" i="5"/>
  <c r="H1372" i="5" s="1"/>
  <c r="G1367" i="5"/>
  <c r="H1367" i="5" s="1"/>
  <c r="G1366" i="5"/>
  <c r="H1366" i="5" s="1"/>
  <c r="G1365" i="5"/>
  <c r="H1365" i="5" s="1"/>
  <c r="G1364" i="5"/>
  <c r="H1364" i="5" s="1"/>
  <c r="G1359" i="5"/>
  <c r="H1359" i="5" s="1"/>
  <c r="G1358" i="5"/>
  <c r="H1358" i="5" s="1"/>
  <c r="G1357" i="5"/>
  <c r="H1357" i="5" s="1"/>
  <c r="G1356" i="5"/>
  <c r="H1356" i="5" s="1"/>
  <c r="G1351" i="5"/>
  <c r="H1351" i="5" s="1"/>
  <c r="G1350" i="5"/>
  <c r="H1350" i="5" s="1"/>
  <c r="G1349" i="5"/>
  <c r="H1349" i="5" s="1"/>
  <c r="G1348" i="5"/>
  <c r="H1348" i="5" s="1"/>
  <c r="G1343" i="5"/>
  <c r="H1343" i="5" s="1"/>
  <c r="G1342" i="5"/>
  <c r="H1342" i="5" s="1"/>
  <c r="G1341" i="5"/>
  <c r="H1341" i="5" s="1"/>
  <c r="G1340" i="5"/>
  <c r="H1340" i="5" s="1"/>
  <c r="G1339" i="5"/>
  <c r="H1339" i="5" s="1"/>
  <c r="G1338" i="5"/>
  <c r="H1338" i="5" s="1"/>
  <c r="G1337" i="5"/>
  <c r="H1337" i="5" s="1"/>
  <c r="G1336" i="5"/>
  <c r="H1336" i="5" s="1"/>
  <c r="G1335" i="5"/>
  <c r="H1335" i="5" s="1"/>
  <c r="G1334" i="5"/>
  <c r="H1334" i="5" s="1"/>
  <c r="G1333" i="5"/>
  <c r="H1333" i="5" s="1"/>
  <c r="G1332" i="5"/>
  <c r="H1332" i="5" s="1"/>
  <c r="H1344" i="5" s="1"/>
  <c r="G1327" i="5"/>
  <c r="H1327" i="5" s="1"/>
  <c r="G1326" i="5"/>
  <c r="H1326" i="5" s="1"/>
  <c r="G1325" i="5"/>
  <c r="H1325" i="5" s="1"/>
  <c r="G1324" i="5"/>
  <c r="H1324" i="5" s="1"/>
  <c r="G1323" i="5"/>
  <c r="H1323" i="5" s="1"/>
  <c r="G1322" i="5"/>
  <c r="H1322" i="5" s="1"/>
  <c r="G1321" i="5"/>
  <c r="H1321" i="5" s="1"/>
  <c r="G1320" i="5"/>
  <c r="H1320" i="5" s="1"/>
  <c r="G1319" i="5"/>
  <c r="H1319" i="5" s="1"/>
  <c r="G1318" i="5"/>
  <c r="H1318" i="5" s="1"/>
  <c r="G1317" i="5"/>
  <c r="H1317" i="5" s="1"/>
  <c r="G1316" i="5"/>
  <c r="H1316" i="5" s="1"/>
  <c r="G1315" i="5"/>
  <c r="H1315" i="5" s="1"/>
  <c r="G1314" i="5"/>
  <c r="H1314" i="5" s="1"/>
  <c r="G1313" i="5"/>
  <c r="H1313" i="5" s="1"/>
  <c r="G1312" i="5"/>
  <c r="H1312" i="5" s="1"/>
  <c r="G1311" i="5"/>
  <c r="H1311" i="5" s="1"/>
  <c r="G1310" i="5"/>
  <c r="H1310" i="5" s="1"/>
  <c r="G1309" i="5"/>
  <c r="H1309" i="5" s="1"/>
  <c r="G1304" i="5"/>
  <c r="H1304" i="5" s="1"/>
  <c r="H1305" i="5" s="1"/>
  <c r="G1299" i="5"/>
  <c r="H1299" i="5" s="1"/>
  <c r="G1298" i="5"/>
  <c r="H1298" i="5" s="1"/>
  <c r="G1297" i="5"/>
  <c r="H1297" i="5" s="1"/>
  <c r="G1296" i="5"/>
  <c r="H1296" i="5" s="1"/>
  <c r="G1295" i="5"/>
  <c r="H1295" i="5" s="1"/>
  <c r="G1294" i="5"/>
  <c r="H1294" i="5" s="1"/>
  <c r="G1293" i="5"/>
  <c r="H1293" i="5" s="1"/>
  <c r="G1292" i="5"/>
  <c r="H1292" i="5" s="1"/>
  <c r="G1291" i="5"/>
  <c r="H1291" i="5" s="1"/>
  <c r="G1290" i="5"/>
  <c r="H1290" i="5" s="1"/>
  <c r="G1289" i="5"/>
  <c r="H1289" i="5" s="1"/>
  <c r="G1288" i="5"/>
  <c r="H1288" i="5" s="1"/>
  <c r="G1287" i="5"/>
  <c r="H1287" i="5" s="1"/>
  <c r="G1286" i="5"/>
  <c r="H1286" i="5" s="1"/>
  <c r="G1281" i="5"/>
  <c r="H1281" i="5" s="1"/>
  <c r="G1280" i="5"/>
  <c r="H1280" i="5" s="1"/>
  <c r="G1279" i="5"/>
  <c r="H1279" i="5" s="1"/>
  <c r="G1278" i="5"/>
  <c r="H1278" i="5" s="1"/>
  <c r="G1277" i="5"/>
  <c r="H1277" i="5" s="1"/>
  <c r="G1276" i="5"/>
  <c r="H1276" i="5" s="1"/>
  <c r="G1275" i="5"/>
  <c r="H1275" i="5" s="1"/>
  <c r="G1274" i="5"/>
  <c r="H1274" i="5" s="1"/>
  <c r="G1273" i="5"/>
  <c r="H1273" i="5" s="1"/>
  <c r="G1272" i="5"/>
  <c r="H1272" i="5" s="1"/>
  <c r="G1267" i="5"/>
  <c r="H1267" i="5" s="1"/>
  <c r="H1268" i="5" s="1"/>
  <c r="G1262" i="5"/>
  <c r="H1262" i="5" s="1"/>
  <c r="H1263" i="5" s="1"/>
  <c r="G1257" i="5"/>
  <c r="H1257" i="5"/>
  <c r="G1256" i="5"/>
  <c r="H1256" i="5"/>
  <c r="G1255" i="5"/>
  <c r="H1255" i="5"/>
  <c r="G1254" i="5"/>
  <c r="H1254" i="5"/>
  <c r="G1253" i="5"/>
  <c r="H1253" i="5"/>
  <c r="G1252" i="5"/>
  <c r="H1252" i="5"/>
  <c r="G1251" i="5"/>
  <c r="H1251" i="5"/>
  <c r="G1250" i="5"/>
  <c r="H1250" i="5"/>
  <c r="G1245" i="5"/>
  <c r="H1245" i="5"/>
  <c r="G1244" i="5"/>
  <c r="H1244" i="5"/>
  <c r="G1243" i="5"/>
  <c r="H1243" i="5"/>
  <c r="G1242" i="5"/>
  <c r="H1242" i="5"/>
  <c r="G1241" i="5"/>
  <c r="H1241" i="5"/>
  <c r="G1240" i="5"/>
  <c r="H1240" i="5"/>
  <c r="H1246" i="5" s="1"/>
  <c r="G1235" i="5"/>
  <c r="H1235" i="5" s="1"/>
  <c r="G1234" i="5"/>
  <c r="H1234" i="5" s="1"/>
  <c r="G1233" i="5"/>
  <c r="H1233" i="5" s="1"/>
  <c r="G1232" i="5"/>
  <c r="H1232" i="5" s="1"/>
  <c r="G1231" i="5"/>
  <c r="H1231" i="5" s="1"/>
  <c r="G1230" i="5"/>
  <c r="H1230" i="5" s="1"/>
  <c r="G1229" i="5"/>
  <c r="H1229" i="5" s="1"/>
  <c r="G1228" i="5"/>
  <c r="H1228" i="5" s="1"/>
  <c r="G1227" i="5"/>
  <c r="H1227" i="5" s="1"/>
  <c r="G1226" i="5"/>
  <c r="H1226" i="5" s="1"/>
  <c r="G1225" i="5"/>
  <c r="H1225" i="5" s="1"/>
  <c r="G1224" i="5"/>
  <c r="H1224" i="5" s="1"/>
  <c r="G1223" i="5"/>
  <c r="H1223" i="5" s="1"/>
  <c r="G1222" i="5"/>
  <c r="H1222" i="5" s="1"/>
  <c r="G1221" i="5"/>
  <c r="H1221" i="5" s="1"/>
  <c r="G1216" i="5"/>
  <c r="H1216" i="5" s="1"/>
  <c r="G1215" i="5"/>
  <c r="H1215" i="5" s="1"/>
  <c r="G1214" i="5"/>
  <c r="H1214" i="5" s="1"/>
  <c r="G1213" i="5"/>
  <c r="H1213" i="5" s="1"/>
  <c r="G1212" i="5"/>
  <c r="H1212" i="5" s="1"/>
  <c r="G1211" i="5"/>
  <c r="H1211" i="5" s="1"/>
  <c r="G1210" i="5"/>
  <c r="H1210" i="5" s="1"/>
  <c r="G1209" i="5"/>
  <c r="H1209" i="5" s="1"/>
  <c r="G1208" i="5"/>
  <c r="H1208" i="5" s="1"/>
  <c r="G1207" i="5"/>
  <c r="H1207" i="5" s="1"/>
  <c r="G1206" i="5"/>
  <c r="H1206" i="5" s="1"/>
  <c r="G1205" i="5"/>
  <c r="H1205" i="5" s="1"/>
  <c r="G1204" i="5"/>
  <c r="H1204" i="5" s="1"/>
  <c r="G1199" i="5"/>
  <c r="H1199" i="5" s="1"/>
  <c r="G1198" i="5"/>
  <c r="H1198" i="5" s="1"/>
  <c r="G1197" i="5"/>
  <c r="H1197" i="5" s="1"/>
  <c r="G1196" i="5"/>
  <c r="H1196" i="5" s="1"/>
  <c r="G1195" i="5"/>
  <c r="H1195" i="5" s="1"/>
  <c r="G1182" i="5"/>
  <c r="H1182" i="5" s="1"/>
  <c r="G1181" i="5"/>
  <c r="H1181" i="5" s="1"/>
  <c r="G1180" i="5"/>
  <c r="H1180" i="5" s="1"/>
  <c r="G1179" i="5"/>
  <c r="H1179" i="5" s="1"/>
  <c r="G1178" i="5"/>
  <c r="H1178" i="5" s="1"/>
  <c r="G1157" i="5"/>
  <c r="H1157" i="5" s="1"/>
  <c r="G1148" i="5"/>
  <c r="H1148" i="5" s="1"/>
  <c r="G1139" i="5"/>
  <c r="H1139" i="5" s="1"/>
  <c r="G1138" i="5"/>
  <c r="H1138" i="5" s="1"/>
  <c r="G1137" i="5"/>
  <c r="H1137" i="5" s="1"/>
  <c r="G1136" i="5"/>
  <c r="H1136" i="5" s="1"/>
  <c r="G1111" i="5"/>
  <c r="H1111" i="5" s="1"/>
  <c r="G1110" i="5"/>
  <c r="H1110" i="5" s="1"/>
  <c r="G1109" i="5"/>
  <c r="H1109" i="5" s="1"/>
  <c r="G1108" i="5"/>
  <c r="H1108" i="5" s="1"/>
  <c r="G1107" i="5"/>
  <c r="H1107" i="5" s="1"/>
  <c r="G1106" i="5"/>
  <c r="H1106" i="5" s="1"/>
  <c r="G1105" i="5"/>
  <c r="H1105" i="5" s="1"/>
  <c r="G1104" i="5"/>
  <c r="H1104" i="5" s="1"/>
  <c r="G1103" i="5"/>
  <c r="H1103" i="5" s="1"/>
  <c r="G1102" i="5"/>
  <c r="H1102" i="5" s="1"/>
  <c r="G1101" i="5"/>
  <c r="H1101" i="5" s="1"/>
  <c r="G1100" i="5"/>
  <c r="H1100" i="5" s="1"/>
  <c r="G1099" i="5"/>
  <c r="H1099" i="5" s="1"/>
  <c r="G1098" i="5"/>
  <c r="H1098" i="5" s="1"/>
  <c r="G1097" i="5"/>
  <c r="H1097" i="5" s="1"/>
  <c r="G1096" i="5"/>
  <c r="H1096" i="5" s="1"/>
  <c r="G1091" i="5"/>
  <c r="H1091" i="5" s="1"/>
  <c r="G1090" i="5"/>
  <c r="H1090" i="5" s="1"/>
  <c r="G1089" i="5"/>
  <c r="H1089" i="5" s="1"/>
  <c r="G1088" i="5"/>
  <c r="H1088" i="5" s="1"/>
  <c r="G1087" i="5"/>
  <c r="H1087" i="5" s="1"/>
  <c r="G1086" i="5"/>
  <c r="H1086" i="5" s="1"/>
  <c r="G1081" i="5"/>
  <c r="H1081" i="5"/>
  <c r="H1082" i="5" s="1"/>
  <c r="G1076" i="5"/>
  <c r="H1076" i="5" s="1"/>
  <c r="G1075" i="5"/>
  <c r="H1075" i="5" s="1"/>
  <c r="G1074" i="5"/>
  <c r="H1074" i="5" s="1"/>
  <c r="G1073" i="5"/>
  <c r="H1073" i="5" s="1"/>
  <c r="G1072" i="5"/>
  <c r="H1072" i="5" s="1"/>
  <c r="G1071" i="5"/>
  <c r="H1071" i="5" s="1"/>
  <c r="G1070" i="5"/>
  <c r="H1070" i="5" s="1"/>
  <c r="G1065" i="5"/>
  <c r="H1065" i="5" s="1"/>
  <c r="G1064" i="5"/>
  <c r="H1064" i="5" s="1"/>
  <c r="G1063" i="5"/>
  <c r="H1063" i="5" s="1"/>
  <c r="G1062" i="5"/>
  <c r="H1062" i="5" s="1"/>
  <c r="G1061" i="5"/>
  <c r="H1061" i="5" s="1"/>
  <c r="G1060" i="5"/>
  <c r="H1060" i="5" s="1"/>
  <c r="G1059" i="5"/>
  <c r="H1059" i="5" s="1"/>
  <c r="G1058" i="5"/>
  <c r="H1058" i="5" s="1"/>
  <c r="H1066" i="5" s="1"/>
  <c r="G1053" i="5"/>
  <c r="H1053" i="5" s="1"/>
  <c r="G1052" i="5"/>
  <c r="H1052" i="5" s="1"/>
  <c r="G1051" i="5"/>
  <c r="H1051" i="5" s="1"/>
  <c r="G1050" i="5"/>
  <c r="H1050" i="5" s="1"/>
  <c r="G1049" i="5"/>
  <c r="H1049" i="5" s="1"/>
  <c r="G1048" i="5"/>
  <c r="H1048" i="5" s="1"/>
  <c r="G1047" i="5"/>
  <c r="H1047" i="5" s="1"/>
  <c r="G1042" i="5"/>
  <c r="H1042" i="5" s="1"/>
  <c r="G1041" i="5"/>
  <c r="H1041" i="5" s="1"/>
  <c r="G1040" i="5"/>
  <c r="H1040" i="5" s="1"/>
  <c r="G1039" i="5"/>
  <c r="H1039" i="5" s="1"/>
  <c r="G1038" i="5"/>
  <c r="H1038" i="5" s="1"/>
  <c r="G1037" i="5"/>
  <c r="H1037" i="5" s="1"/>
  <c r="G1036" i="5"/>
  <c r="H1036" i="5" s="1"/>
  <c r="G1035" i="5"/>
  <c r="H1035" i="5" s="1"/>
  <c r="G1034" i="5"/>
  <c r="H1034" i="5" s="1"/>
  <c r="G1033" i="5"/>
  <c r="H1033" i="5" s="1"/>
  <c r="G1032" i="5"/>
  <c r="H1032" i="5" s="1"/>
  <c r="G1031" i="5"/>
  <c r="H1031" i="5" s="1"/>
  <c r="G1030" i="5"/>
  <c r="H1030" i="5" s="1"/>
  <c r="G1029" i="5"/>
  <c r="H1029" i="5" s="1"/>
  <c r="G1028" i="5"/>
  <c r="H1028" i="5" s="1"/>
  <c r="G1027" i="5"/>
  <c r="H1027" i="5" s="1"/>
  <c r="H1043" i="5" s="1"/>
  <c r="G1022" i="5"/>
  <c r="H1022" i="5" s="1"/>
  <c r="G1021" i="5"/>
  <c r="H1021" i="5" s="1"/>
  <c r="G1020" i="5"/>
  <c r="H1020" i="5" s="1"/>
  <c r="G1019" i="5"/>
  <c r="H1019" i="5" s="1"/>
  <c r="G1018" i="5"/>
  <c r="H1018" i="5" s="1"/>
  <c r="G1017" i="5"/>
  <c r="H1017" i="5" s="1"/>
  <c r="H1023" i="5" s="1"/>
  <c r="G1012" i="5"/>
  <c r="H1012" i="5" s="1"/>
  <c r="G1011" i="5"/>
  <c r="H1011" i="5" s="1"/>
  <c r="G1010" i="5"/>
  <c r="H1010" i="5" s="1"/>
  <c r="H1013" i="5" s="1"/>
  <c r="G1005" i="5"/>
  <c r="H1005" i="5" s="1"/>
  <c r="G1004" i="5"/>
  <c r="H1004" i="5" s="1"/>
  <c r="G1003" i="5"/>
  <c r="H1003" i="5" s="1"/>
  <c r="G998" i="5"/>
  <c r="H998" i="5" s="1"/>
  <c r="G997" i="5"/>
  <c r="H997" i="5" s="1"/>
  <c r="G996" i="5"/>
  <c r="H996" i="5" s="1"/>
  <c r="G995" i="5"/>
  <c r="H995" i="5" s="1"/>
  <c r="G994" i="5"/>
  <c r="H994" i="5" s="1"/>
  <c r="G989" i="5"/>
  <c r="H989" i="5" s="1"/>
  <c r="G988" i="5"/>
  <c r="H988" i="5" s="1"/>
  <c r="G987" i="5"/>
  <c r="H987" i="5" s="1"/>
  <c r="G986" i="5"/>
  <c r="H986" i="5" s="1"/>
  <c r="G981" i="5"/>
  <c r="H981" i="5" s="1"/>
  <c r="H982" i="5" s="1"/>
  <c r="G976" i="5"/>
  <c r="H976" i="5"/>
  <c r="G975" i="5"/>
  <c r="H975" i="5"/>
  <c r="G970" i="5"/>
  <c r="H970" i="5"/>
  <c r="H971" i="5" s="1"/>
  <c r="G965" i="5"/>
  <c r="H965" i="5" s="1"/>
  <c r="H966" i="5" s="1"/>
  <c r="G960" i="5"/>
  <c r="H960" i="5" s="1"/>
  <c r="G959" i="5"/>
  <c r="H959" i="5" s="1"/>
  <c r="G958" i="5"/>
  <c r="H958" i="5" s="1"/>
  <c r="G957" i="5"/>
  <c r="H957" i="5" s="1"/>
  <c r="G944" i="5"/>
  <c r="H944" i="5" s="1"/>
  <c r="G939" i="5"/>
  <c r="H939" i="5" s="1"/>
  <c r="G938" i="5"/>
  <c r="H938" i="5" s="1"/>
  <c r="H940" i="5" s="1"/>
  <c r="G933" i="5"/>
  <c r="H933" i="5" s="1"/>
  <c r="H934" i="5" s="1"/>
  <c r="G928" i="5"/>
  <c r="H928" i="5" s="1"/>
  <c r="H929" i="5" s="1"/>
  <c r="G923" i="5"/>
  <c r="H923" i="5"/>
  <c r="H924" i="5" s="1"/>
  <c r="G918" i="5"/>
  <c r="H918" i="5" s="1"/>
  <c r="G917" i="5"/>
  <c r="H917" i="5" s="1"/>
  <c r="G916" i="5"/>
  <c r="H916" i="5" s="1"/>
  <c r="G915" i="5"/>
  <c r="H915" i="5" s="1"/>
  <c r="G914" i="5"/>
  <c r="H914" i="5" s="1"/>
  <c r="G913" i="5"/>
  <c r="H913" i="5" s="1"/>
  <c r="H919" i="5" s="1"/>
  <c r="G908" i="5"/>
  <c r="H908" i="5" s="1"/>
  <c r="G907" i="5"/>
  <c r="H907" i="5" s="1"/>
  <c r="G906" i="5"/>
  <c r="H906" i="5" s="1"/>
  <c r="G901" i="5"/>
  <c r="H901" i="5" s="1"/>
  <c r="G900" i="5"/>
  <c r="H900" i="5" s="1"/>
  <c r="G899" i="5"/>
  <c r="H899" i="5" s="1"/>
  <c r="G898" i="5"/>
  <c r="H898" i="5" s="1"/>
  <c r="G897" i="5"/>
  <c r="H897" i="5" s="1"/>
  <c r="G896" i="5"/>
  <c r="H896" i="5" s="1"/>
  <c r="G895" i="5"/>
  <c r="H895" i="5" s="1"/>
  <c r="G894" i="5"/>
  <c r="H894" i="5" s="1"/>
  <c r="G893" i="5"/>
  <c r="H893" i="5" s="1"/>
  <c r="G892" i="5"/>
  <c r="H892" i="5" s="1"/>
  <c r="G891" i="5"/>
  <c r="H891" i="5" s="1"/>
  <c r="G890" i="5"/>
  <c r="H890" i="5" s="1"/>
  <c r="G889" i="5"/>
  <c r="H889" i="5" s="1"/>
  <c r="G888" i="5"/>
  <c r="H888" i="5" s="1"/>
  <c r="G883" i="5"/>
  <c r="H883" i="5" s="1"/>
  <c r="G882" i="5"/>
  <c r="H882" i="5" s="1"/>
  <c r="G881" i="5"/>
  <c r="H881" i="5" s="1"/>
  <c r="G880" i="5"/>
  <c r="H880" i="5" s="1"/>
  <c r="G875" i="5"/>
  <c r="H875" i="5" s="1"/>
  <c r="G874" i="5"/>
  <c r="H874" i="5" s="1"/>
  <c r="G873" i="5"/>
  <c r="H873" i="5" s="1"/>
  <c r="H876" i="5" s="1"/>
  <c r="G868" i="5"/>
  <c r="H868" i="5" s="1"/>
  <c r="G867" i="5"/>
  <c r="H867" i="5" s="1"/>
  <c r="G866" i="5"/>
  <c r="H866" i="5" s="1"/>
  <c r="G861" i="5"/>
  <c r="H861" i="5" s="1"/>
  <c r="G860" i="5"/>
  <c r="H860" i="5" s="1"/>
  <c r="G859" i="5"/>
  <c r="H859" i="5" s="1"/>
  <c r="G858" i="5"/>
  <c r="H858" i="5" s="1"/>
  <c r="G853" i="5"/>
  <c r="H853" i="5" s="1"/>
  <c r="G852" i="5"/>
  <c r="H852" i="5" s="1"/>
  <c r="G851" i="5"/>
  <c r="H851" i="5" s="1"/>
  <c r="G850" i="5"/>
  <c r="H850" i="5" s="1"/>
  <c r="G845" i="5"/>
  <c r="H845" i="5" s="1"/>
  <c r="G844" i="5"/>
  <c r="H844" i="5" s="1"/>
  <c r="G843" i="5"/>
  <c r="H843" i="5" s="1"/>
  <c r="G842" i="5"/>
  <c r="H842" i="5" s="1"/>
  <c r="G841" i="5"/>
  <c r="H841" i="5" s="1"/>
  <c r="H846" i="5" s="1"/>
  <c r="G836" i="5"/>
  <c r="H836" i="5" s="1"/>
  <c r="H837" i="5" s="1"/>
  <c r="G827" i="5"/>
  <c r="H827" i="5" s="1"/>
  <c r="G790" i="5"/>
  <c r="H790" i="5" s="1"/>
  <c r="H791" i="5" s="1"/>
  <c r="H795" i="5" s="1"/>
  <c r="G777" i="5"/>
  <c r="H777" i="5" s="1"/>
  <c r="G772" i="5"/>
  <c r="H772" i="5" s="1"/>
  <c r="G771" i="5"/>
  <c r="H771" i="5" s="1"/>
  <c r="G770" i="5"/>
  <c r="H770" i="5" s="1"/>
  <c r="G769" i="5"/>
  <c r="H769" i="5" s="1"/>
  <c r="G768" i="5"/>
  <c r="H768" i="5" s="1"/>
  <c r="G767" i="5"/>
  <c r="H767" i="5" s="1"/>
  <c r="G766" i="5"/>
  <c r="H766" i="5" s="1"/>
  <c r="G761" i="5"/>
  <c r="H761" i="5" s="1"/>
  <c r="G760" i="5"/>
  <c r="H760" i="5" s="1"/>
  <c r="G759" i="5"/>
  <c r="H759" i="5" s="1"/>
  <c r="H762" i="5" s="1"/>
  <c r="G754" i="5"/>
  <c r="H754" i="5" s="1"/>
  <c r="G753" i="5"/>
  <c r="H753" i="5" s="1"/>
  <c r="G752" i="5"/>
  <c r="H752" i="5" s="1"/>
  <c r="G751" i="5"/>
  <c r="H751" i="5" s="1"/>
  <c r="G750" i="5"/>
  <c r="H750" i="5" s="1"/>
  <c r="G749" i="5"/>
  <c r="H749" i="5" s="1"/>
  <c r="G748" i="5"/>
  <c r="H748" i="5" s="1"/>
  <c r="H755" i="5" s="1"/>
  <c r="G743" i="5"/>
  <c r="H743" i="5" s="1"/>
  <c r="G742" i="5"/>
  <c r="H742" i="5" s="1"/>
  <c r="G741" i="5"/>
  <c r="H741" i="5" s="1"/>
  <c r="G740" i="5"/>
  <c r="H740" i="5" s="1"/>
  <c r="G739" i="5"/>
  <c r="H739" i="5" s="1"/>
  <c r="G738" i="5"/>
  <c r="H738" i="5" s="1"/>
  <c r="G737" i="5"/>
  <c r="H737" i="5" s="1"/>
  <c r="G732" i="5"/>
  <c r="H732" i="5" s="1"/>
  <c r="G731" i="5"/>
  <c r="H731" i="5" s="1"/>
  <c r="G730" i="5"/>
  <c r="H730" i="5" s="1"/>
  <c r="G729" i="5"/>
  <c r="H729" i="5" s="1"/>
  <c r="G728" i="5"/>
  <c r="H728" i="5" s="1"/>
  <c r="G727" i="5"/>
  <c r="H727" i="5" s="1"/>
  <c r="G726" i="5"/>
  <c r="H726" i="5" s="1"/>
  <c r="H733" i="5" s="1"/>
  <c r="G721" i="5"/>
  <c r="H721" i="5" s="1"/>
  <c r="G720" i="5"/>
  <c r="H720" i="5" s="1"/>
  <c r="G719" i="5"/>
  <c r="H719" i="5" s="1"/>
  <c r="G714" i="5"/>
  <c r="H714" i="5" s="1"/>
  <c r="G713" i="5"/>
  <c r="H713" i="5" s="1"/>
  <c r="G712" i="5"/>
  <c r="H712" i="5" s="1"/>
  <c r="G711" i="5"/>
  <c r="H711" i="5" s="1"/>
  <c r="H715" i="5" s="1"/>
  <c r="G706" i="5"/>
  <c r="H706" i="5" s="1"/>
  <c r="H707" i="5" s="1"/>
  <c r="G701" i="5"/>
  <c r="H701" i="5" s="1"/>
  <c r="G700" i="5"/>
  <c r="H700" i="5" s="1"/>
  <c r="G699" i="5"/>
  <c r="H699" i="5" s="1"/>
  <c r="G698" i="5"/>
  <c r="H698" i="5" s="1"/>
  <c r="G693" i="5"/>
  <c r="H693" i="5" s="1"/>
  <c r="G692" i="5"/>
  <c r="H692" i="5" s="1"/>
  <c r="G691" i="5"/>
  <c r="H691" i="5" s="1"/>
  <c r="G690" i="5"/>
  <c r="H690" i="5" s="1"/>
  <c r="G689" i="5"/>
  <c r="H689" i="5" s="1"/>
  <c r="G688" i="5"/>
  <c r="H688" i="5" s="1"/>
  <c r="G687" i="5"/>
  <c r="H687" i="5" s="1"/>
  <c r="G686" i="5"/>
  <c r="H686" i="5" s="1"/>
  <c r="G685" i="5"/>
  <c r="H685" i="5" s="1"/>
  <c r="H694" i="5" s="1"/>
  <c r="G680" i="5"/>
  <c r="H680" i="5" s="1"/>
  <c r="G679" i="5"/>
  <c r="H679" i="5" s="1"/>
  <c r="H681" i="5" s="1"/>
  <c r="G674" i="5"/>
  <c r="H674" i="5" s="1"/>
  <c r="G673" i="5"/>
  <c r="H673" i="5" s="1"/>
  <c r="H675" i="5" s="1"/>
  <c r="G668" i="5"/>
  <c r="H668" i="5" s="1"/>
  <c r="G667" i="5"/>
  <c r="H667" i="5" s="1"/>
  <c r="H669" i="5" s="1"/>
  <c r="G662" i="5"/>
  <c r="H662" i="5" s="1"/>
  <c r="G661" i="5"/>
  <c r="H661" i="5" s="1"/>
  <c r="H663" i="5" s="1"/>
  <c r="G656" i="5"/>
  <c r="H656" i="5"/>
  <c r="G655" i="5"/>
  <c r="H655" i="5"/>
  <c r="G654" i="5"/>
  <c r="H654" i="5"/>
  <c r="G653" i="5"/>
  <c r="H653" i="5"/>
  <c r="G648" i="5"/>
  <c r="H648" i="5"/>
  <c r="G647" i="5"/>
  <c r="H647" i="5"/>
  <c r="G646" i="5"/>
  <c r="H646" i="5"/>
  <c r="G645" i="5"/>
  <c r="H645" i="5"/>
  <c r="H649" i="5" s="1"/>
  <c r="G640" i="5"/>
  <c r="H640" i="5" s="1"/>
  <c r="G639" i="5"/>
  <c r="H639" i="5" s="1"/>
  <c r="H641" i="5" s="1"/>
  <c r="G634" i="5"/>
  <c r="H634" i="5" s="1"/>
  <c r="G633" i="5"/>
  <c r="H633" i="5" s="1"/>
  <c r="G632" i="5"/>
  <c r="H632" i="5" s="1"/>
  <c r="G627" i="5"/>
  <c r="H627" i="5" s="1"/>
  <c r="G626" i="5"/>
  <c r="H626" i="5" s="1"/>
  <c r="G625" i="5"/>
  <c r="H625" i="5" s="1"/>
  <c r="G624" i="5"/>
  <c r="H624" i="5" s="1"/>
  <c r="G623" i="5"/>
  <c r="H623" i="5" s="1"/>
  <c r="G622" i="5"/>
  <c r="H622" i="5" s="1"/>
  <c r="G617" i="5"/>
  <c r="H617" i="5" s="1"/>
  <c r="G616" i="5"/>
  <c r="H616" i="5" s="1"/>
  <c r="G615" i="5"/>
  <c r="H615" i="5" s="1"/>
  <c r="G614" i="5"/>
  <c r="H614" i="5" s="1"/>
  <c r="G613" i="5"/>
  <c r="H613" i="5" s="1"/>
  <c r="H618" i="5" s="1"/>
  <c r="G608" i="5"/>
  <c r="H608" i="5"/>
  <c r="G607" i="5"/>
  <c r="H607" i="5"/>
  <c r="G606" i="5"/>
  <c r="H606" i="5"/>
  <c r="G605" i="5"/>
  <c r="H605" i="5"/>
  <c r="G604" i="5"/>
  <c r="H604" i="5"/>
  <c r="G603" i="5"/>
  <c r="H603" i="5"/>
  <c r="G602" i="5"/>
  <c r="H602" i="5"/>
  <c r="G597" i="5"/>
  <c r="H597" i="5"/>
  <c r="G596" i="5"/>
  <c r="H596" i="5"/>
  <c r="G595" i="5"/>
  <c r="H595" i="5"/>
  <c r="G594" i="5"/>
  <c r="H594" i="5"/>
  <c r="G593" i="5"/>
  <c r="H593" i="5"/>
  <c r="H598" i="5" s="1"/>
  <c r="G588" i="5"/>
  <c r="H588" i="5" s="1"/>
  <c r="G587" i="5"/>
  <c r="H587" i="5" s="1"/>
  <c r="H589" i="5" s="1"/>
  <c r="G582" i="5"/>
  <c r="H582" i="5" s="1"/>
  <c r="H583" i="5" s="1"/>
  <c r="G577" i="5"/>
  <c r="H577" i="5" s="1"/>
  <c r="G576" i="5"/>
  <c r="H576" i="5" s="1"/>
  <c r="G575" i="5"/>
  <c r="H575" i="5" s="1"/>
  <c r="G574" i="5"/>
  <c r="H574" i="5" s="1"/>
  <c r="G573" i="5"/>
  <c r="H573" i="5" s="1"/>
  <c r="G572" i="5"/>
  <c r="H572" i="5" s="1"/>
  <c r="G571" i="5"/>
  <c r="H571" i="5" s="1"/>
  <c r="G570" i="5"/>
  <c r="H570" i="5" s="1"/>
  <c r="G569" i="5"/>
  <c r="H569" i="5" s="1"/>
  <c r="H578" i="5" s="1"/>
  <c r="G564" i="5"/>
  <c r="H564" i="5" s="1"/>
  <c r="G563" i="5"/>
  <c r="H563" i="5" s="1"/>
  <c r="G562" i="5"/>
  <c r="H562" i="5" s="1"/>
  <c r="G557" i="5"/>
  <c r="H557" i="5" s="1"/>
  <c r="H558" i="5" s="1"/>
  <c r="G548" i="5"/>
  <c r="H548" i="5" s="1"/>
  <c r="G543" i="5"/>
  <c r="H543" i="5" s="1"/>
  <c r="G542" i="5"/>
  <c r="H542" i="5" s="1"/>
  <c r="G541" i="5"/>
  <c r="H541" i="5" s="1"/>
  <c r="G532" i="5"/>
  <c r="H532" i="5" s="1"/>
  <c r="H533" i="5" s="1"/>
  <c r="H537" i="5" s="1"/>
  <c r="G527" i="5"/>
  <c r="H527" i="5" s="1"/>
  <c r="H528" i="5" s="1"/>
  <c r="G522" i="5"/>
  <c r="H522" i="5"/>
  <c r="G521" i="5"/>
  <c r="H521" i="5"/>
  <c r="G520" i="5"/>
  <c r="H520" i="5"/>
  <c r="G519" i="5"/>
  <c r="H519" i="5"/>
  <c r="G518" i="5"/>
  <c r="H518" i="5"/>
  <c r="G517" i="5"/>
  <c r="H517" i="5"/>
  <c r="H523" i="5" s="1"/>
  <c r="G512" i="5"/>
  <c r="H512" i="5" s="1"/>
  <c r="H513" i="5" s="1"/>
  <c r="G507" i="5"/>
  <c r="H507" i="5" s="1"/>
  <c r="H508" i="5" s="1"/>
  <c r="G502" i="5"/>
  <c r="H502" i="5" s="1"/>
  <c r="H503" i="5" s="1"/>
  <c r="G493" i="5"/>
  <c r="H493" i="5"/>
  <c r="G492" i="5"/>
  <c r="H492" i="5"/>
  <c r="G491" i="5"/>
  <c r="H491" i="5"/>
  <c r="G486" i="5"/>
  <c r="H486" i="5"/>
  <c r="H487" i="5" s="1"/>
  <c r="G481" i="5"/>
  <c r="H481" i="5" s="1"/>
  <c r="H482" i="5" s="1"/>
  <c r="G476" i="5"/>
  <c r="H476" i="5" s="1"/>
  <c r="G475" i="5"/>
  <c r="H475" i="5" s="1"/>
  <c r="H477" i="5" s="1"/>
  <c r="G470" i="5"/>
  <c r="H470" i="5" s="1"/>
  <c r="G469" i="5"/>
  <c r="H469" i="5" s="1"/>
  <c r="G464" i="5"/>
  <c r="H464" i="5" s="1"/>
  <c r="G463" i="5"/>
  <c r="H463" i="5" s="1"/>
  <c r="G458" i="5"/>
  <c r="H458" i="5" s="1"/>
  <c r="G457" i="5"/>
  <c r="H457" i="5" s="1"/>
  <c r="H459" i="5" s="1"/>
  <c r="G452" i="5"/>
  <c r="H452" i="5" s="1"/>
  <c r="G451" i="5"/>
  <c r="H451" i="5" s="1"/>
  <c r="H453" i="5" s="1"/>
  <c r="G446" i="5"/>
  <c r="H446" i="5" s="1"/>
  <c r="H447" i="5" s="1"/>
  <c r="G441" i="5"/>
  <c r="H441" i="5"/>
  <c r="G440" i="5"/>
  <c r="H440" i="5"/>
  <c r="G439" i="5"/>
  <c r="H439" i="5"/>
  <c r="H442" i="5" s="1"/>
  <c r="G434" i="5"/>
  <c r="H434" i="5" s="1"/>
  <c r="G433" i="5"/>
  <c r="H433" i="5" s="1"/>
  <c r="G432" i="5"/>
  <c r="H432" i="5" s="1"/>
  <c r="G431" i="5"/>
  <c r="H431" i="5" s="1"/>
  <c r="H435" i="5" s="1"/>
  <c r="G426" i="5"/>
  <c r="H426" i="5" s="1"/>
  <c r="G425" i="5"/>
  <c r="H425" i="5" s="1"/>
  <c r="G424" i="5"/>
  <c r="H424" i="5" s="1"/>
  <c r="G419" i="5"/>
  <c r="H419" i="5" s="1"/>
  <c r="H420" i="5" s="1"/>
  <c r="G414" i="5"/>
  <c r="H414" i="5"/>
  <c r="G413" i="5"/>
  <c r="H413" i="5"/>
  <c r="G412" i="5"/>
  <c r="H412" i="5"/>
  <c r="G411" i="5"/>
  <c r="H411" i="5"/>
  <c r="G410" i="5"/>
  <c r="H410" i="5"/>
  <c r="G409" i="5"/>
  <c r="H409" i="5"/>
  <c r="G408" i="5"/>
  <c r="H408" i="5"/>
  <c r="H415" i="5" s="1"/>
  <c r="G403" i="5"/>
  <c r="H403" i="5" s="1"/>
  <c r="G402" i="5"/>
  <c r="H402" i="5" s="1"/>
  <c r="H404" i="5" s="1"/>
  <c r="G397" i="5"/>
  <c r="H397" i="5" s="1"/>
  <c r="G396" i="5"/>
  <c r="H396" i="5" s="1"/>
  <c r="H398" i="5" s="1"/>
  <c r="G391" i="5"/>
  <c r="H391" i="5"/>
  <c r="H392" i="5" s="1"/>
  <c r="G386" i="5"/>
  <c r="H386" i="5" s="1"/>
  <c r="G385" i="5"/>
  <c r="H385" i="5" s="1"/>
  <c r="H387" i="5" s="1"/>
  <c r="G380" i="5"/>
  <c r="H380" i="5" s="1"/>
  <c r="G379" i="5"/>
  <c r="H379" i="5" s="1"/>
  <c r="G378" i="5"/>
  <c r="H378" i="5" s="1"/>
  <c r="G373" i="5"/>
  <c r="H373" i="5" s="1"/>
  <c r="G372" i="5"/>
  <c r="H372" i="5" s="1"/>
  <c r="G371" i="5"/>
  <c r="H371" i="5" s="1"/>
  <c r="G370" i="5"/>
  <c r="H370" i="5" s="1"/>
  <c r="G369" i="5"/>
  <c r="H369" i="5" s="1"/>
  <c r="H374" i="5" s="1"/>
  <c r="G364" i="5"/>
  <c r="H364" i="5" s="1"/>
  <c r="G363" i="5"/>
  <c r="H363" i="5" s="1"/>
  <c r="H365" i="5" s="1"/>
  <c r="G358" i="5"/>
  <c r="H358" i="5" s="1"/>
  <c r="G357" i="5"/>
  <c r="H357" i="5" s="1"/>
  <c r="G356" i="5"/>
  <c r="H356" i="5" s="1"/>
  <c r="G355" i="5"/>
  <c r="H355" i="5" s="1"/>
  <c r="G354" i="5"/>
  <c r="H354" i="5" s="1"/>
  <c r="G353" i="5"/>
  <c r="H353" i="5" s="1"/>
  <c r="G352" i="5"/>
  <c r="H352" i="5" s="1"/>
  <c r="G351" i="5"/>
  <c r="H351" i="5" s="1"/>
  <c r="G350" i="5"/>
  <c r="H350" i="5" s="1"/>
  <c r="G349" i="5"/>
  <c r="H349" i="5" s="1"/>
  <c r="G348" i="5"/>
  <c r="H348" i="5" s="1"/>
  <c r="G347" i="5"/>
  <c r="H347" i="5" s="1"/>
  <c r="G346" i="5"/>
  <c r="H346" i="5" s="1"/>
  <c r="G345" i="5"/>
  <c r="H345" i="5" s="1"/>
  <c r="G344" i="5"/>
  <c r="H344" i="5" s="1"/>
  <c r="G343" i="5"/>
  <c r="H343" i="5" s="1"/>
  <c r="G342" i="5"/>
  <c r="H342" i="5" s="1"/>
  <c r="G341" i="5"/>
  <c r="H341" i="5" s="1"/>
  <c r="G340" i="5"/>
  <c r="H340" i="5" s="1"/>
  <c r="G339" i="5"/>
  <c r="H339" i="5" s="1"/>
  <c r="G338" i="5"/>
  <c r="H338" i="5" s="1"/>
  <c r="G337" i="5"/>
  <c r="H337" i="5" s="1"/>
  <c r="G336" i="5"/>
  <c r="H336" i="5" s="1"/>
  <c r="G335" i="5"/>
  <c r="H335" i="5" s="1"/>
  <c r="G334" i="5"/>
  <c r="H334" i="5" s="1"/>
  <c r="G333" i="5"/>
  <c r="H333" i="5" s="1"/>
  <c r="G332" i="5"/>
  <c r="H332" i="5" s="1"/>
  <c r="G331" i="5"/>
  <c r="H331" i="5" s="1"/>
  <c r="G330" i="5"/>
  <c r="H330" i="5" s="1"/>
  <c r="G329" i="5"/>
  <c r="H329" i="5" s="1"/>
  <c r="G328" i="5"/>
  <c r="H328" i="5" s="1"/>
  <c r="G327" i="5"/>
  <c r="H327" i="5" s="1"/>
  <c r="G326" i="5"/>
  <c r="H326" i="5" s="1"/>
  <c r="G325" i="5"/>
  <c r="H325" i="5" s="1"/>
  <c r="G324" i="5"/>
  <c r="H324" i="5" s="1"/>
  <c r="G323" i="5"/>
  <c r="H323" i="5" s="1"/>
  <c r="G322" i="5"/>
  <c r="H322" i="5" s="1"/>
  <c r="G321" i="5"/>
  <c r="H321" i="5" s="1"/>
  <c r="G320" i="5"/>
  <c r="H320" i="5" s="1"/>
  <c r="G319" i="5"/>
  <c r="H319" i="5" s="1"/>
  <c r="G318" i="5"/>
  <c r="H318" i="5" s="1"/>
  <c r="G317" i="5"/>
  <c r="H317" i="5" s="1"/>
  <c r="G316" i="5"/>
  <c r="H316" i="5" s="1"/>
  <c r="G315" i="5"/>
  <c r="H315" i="5" s="1"/>
  <c r="G314" i="5"/>
  <c r="H314" i="5" s="1"/>
  <c r="G313" i="5"/>
  <c r="H313" i="5" s="1"/>
  <c r="G312" i="5"/>
  <c r="H312" i="5" s="1"/>
  <c r="G311" i="5"/>
  <c r="H311" i="5" s="1"/>
  <c r="G310" i="5"/>
  <c r="H310" i="5" s="1"/>
  <c r="G309" i="5"/>
  <c r="H309" i="5" s="1"/>
  <c r="G308" i="5"/>
  <c r="H308" i="5" s="1"/>
  <c r="G307" i="5"/>
  <c r="H307" i="5" s="1"/>
  <c r="G306" i="5"/>
  <c r="H306" i="5" s="1"/>
  <c r="G305" i="5"/>
  <c r="H305" i="5" s="1"/>
  <c r="G304" i="5"/>
  <c r="H304" i="5" s="1"/>
  <c r="G303" i="5"/>
  <c r="H303" i="5" s="1"/>
  <c r="G302" i="5"/>
  <c r="H302" i="5" s="1"/>
  <c r="G301" i="5"/>
  <c r="H301" i="5" s="1"/>
  <c r="G300" i="5"/>
  <c r="H300" i="5" s="1"/>
  <c r="G299" i="5"/>
  <c r="H299" i="5" s="1"/>
  <c r="G298" i="5"/>
  <c r="H298" i="5" s="1"/>
  <c r="G297" i="5"/>
  <c r="H297" i="5" s="1"/>
  <c r="G296" i="5"/>
  <c r="H296" i="5" s="1"/>
  <c r="G295" i="5"/>
  <c r="H295" i="5" s="1"/>
  <c r="G294" i="5"/>
  <c r="H294" i="5" s="1"/>
  <c r="G293" i="5"/>
  <c r="H293" i="5" s="1"/>
  <c r="G292" i="5"/>
  <c r="H292" i="5" s="1"/>
  <c r="G291" i="5"/>
  <c r="H291" i="5" s="1"/>
  <c r="G290" i="5"/>
  <c r="H290" i="5" s="1"/>
  <c r="G289" i="5"/>
  <c r="H289" i="5" s="1"/>
  <c r="H359" i="5" s="1"/>
  <c r="G284" i="5"/>
  <c r="H284" i="5" s="1"/>
  <c r="G283" i="5"/>
  <c r="H283" i="5" s="1"/>
  <c r="G282" i="5"/>
  <c r="H282" i="5" s="1"/>
  <c r="G281" i="5"/>
  <c r="H281" i="5" s="1"/>
  <c r="G280" i="5"/>
  <c r="H280" i="5" s="1"/>
  <c r="G279" i="5"/>
  <c r="H279" i="5" s="1"/>
  <c r="G278" i="5"/>
  <c r="H278" i="5" s="1"/>
  <c r="G277" i="5"/>
  <c r="H277" i="5" s="1"/>
  <c r="G276" i="5"/>
  <c r="H276" i="5" s="1"/>
  <c r="G275" i="5"/>
  <c r="H275" i="5" s="1"/>
  <c r="G274" i="5"/>
  <c r="H274" i="5" s="1"/>
  <c r="G273" i="5"/>
  <c r="H273" i="5" s="1"/>
  <c r="G272" i="5"/>
  <c r="H272" i="5" s="1"/>
  <c r="G271" i="5"/>
  <c r="H271" i="5" s="1"/>
  <c r="G270" i="5"/>
  <c r="H270" i="5" s="1"/>
  <c r="G269" i="5"/>
  <c r="H269" i="5" s="1"/>
  <c r="G268" i="5"/>
  <c r="H268" i="5" s="1"/>
  <c r="G267" i="5"/>
  <c r="H267" i="5" s="1"/>
  <c r="G266" i="5"/>
  <c r="H266" i="5" s="1"/>
  <c r="G265" i="5"/>
  <c r="H265" i="5" s="1"/>
  <c r="G264" i="5"/>
  <c r="H264" i="5" s="1"/>
  <c r="G263" i="5"/>
  <c r="H263" i="5" s="1"/>
  <c r="G262" i="5"/>
  <c r="H262" i="5" s="1"/>
  <c r="G261" i="5"/>
  <c r="H261" i="5" s="1"/>
  <c r="G260" i="5"/>
  <c r="H260" i="5" s="1"/>
  <c r="G259" i="5"/>
  <c r="H259" i="5" s="1"/>
  <c r="G258" i="5"/>
  <c r="H258" i="5" s="1"/>
  <c r="G257" i="5"/>
  <c r="H257" i="5" s="1"/>
  <c r="G256" i="5"/>
  <c r="H256" i="5" s="1"/>
  <c r="G255" i="5"/>
  <c r="H255" i="5" s="1"/>
  <c r="G254" i="5"/>
  <c r="H254" i="5" s="1"/>
  <c r="G253" i="5"/>
  <c r="H253" i="5" s="1"/>
  <c r="G252" i="5"/>
  <c r="H252" i="5" s="1"/>
  <c r="G251" i="5"/>
  <c r="H251" i="5" s="1"/>
  <c r="G250" i="5"/>
  <c r="H250" i="5" s="1"/>
  <c r="G249" i="5"/>
  <c r="H249" i="5" s="1"/>
  <c r="G248" i="5"/>
  <c r="H248" i="5" s="1"/>
  <c r="G247" i="5"/>
  <c r="H247" i="5" s="1"/>
  <c r="G246" i="5"/>
  <c r="H246" i="5" s="1"/>
  <c r="G245" i="5"/>
  <c r="H245" i="5" s="1"/>
  <c r="G244" i="5"/>
  <c r="H244" i="5" s="1"/>
  <c r="G243" i="5"/>
  <c r="H243" i="5" s="1"/>
  <c r="H285" i="5" s="1"/>
  <c r="G238" i="5"/>
  <c r="H238" i="5"/>
  <c r="G237" i="5"/>
  <c r="H237" i="5"/>
  <c r="G236" i="5"/>
  <c r="H236" i="5"/>
  <c r="G235" i="5"/>
  <c r="H235" i="5"/>
  <c r="G234" i="5"/>
  <c r="H234" i="5"/>
  <c r="G233" i="5"/>
  <c r="H233" i="5"/>
  <c r="G232" i="5"/>
  <c r="H232" i="5"/>
  <c r="G231" i="5"/>
  <c r="H231" i="5"/>
  <c r="G230" i="5"/>
  <c r="H230" i="5"/>
  <c r="G229" i="5"/>
  <c r="H229" i="5"/>
  <c r="G228" i="5"/>
  <c r="H228" i="5"/>
  <c r="G227" i="5"/>
  <c r="H227" i="5"/>
  <c r="G226" i="5"/>
  <c r="H226" i="5"/>
  <c r="H239" i="5" s="1"/>
  <c r="G221" i="5"/>
  <c r="H221" i="5" s="1"/>
  <c r="G220" i="5"/>
  <c r="H220" i="5" s="1"/>
  <c r="G219" i="5"/>
  <c r="H219" i="5" s="1"/>
  <c r="G218" i="5"/>
  <c r="H218" i="5" s="1"/>
  <c r="G217" i="5"/>
  <c r="H217" i="5" s="1"/>
  <c r="G216" i="5"/>
  <c r="H216" i="5" s="1"/>
  <c r="G215" i="5"/>
  <c r="H215" i="5" s="1"/>
  <c r="G214" i="5"/>
  <c r="H214" i="5" s="1"/>
  <c r="G213" i="5"/>
  <c r="H213" i="5" s="1"/>
  <c r="G212" i="5"/>
  <c r="H212" i="5" s="1"/>
  <c r="G211" i="5"/>
  <c r="H211" i="5" s="1"/>
  <c r="G210" i="5"/>
  <c r="H210" i="5" s="1"/>
  <c r="G209" i="5"/>
  <c r="H209" i="5" s="1"/>
  <c r="G208" i="5"/>
  <c r="H208" i="5" s="1"/>
  <c r="G207" i="5"/>
  <c r="H207" i="5" s="1"/>
  <c r="G206" i="5"/>
  <c r="H206" i="5" s="1"/>
  <c r="H222" i="5" s="1"/>
  <c r="G201" i="5"/>
  <c r="H201" i="5" s="1"/>
  <c r="G200" i="5"/>
  <c r="H200" i="5" s="1"/>
  <c r="G199" i="5"/>
  <c r="H199" i="5" s="1"/>
  <c r="G198" i="5"/>
  <c r="H198" i="5" s="1"/>
  <c r="G197" i="5"/>
  <c r="H197" i="5" s="1"/>
  <c r="G192" i="5"/>
  <c r="H192" i="5" s="1"/>
  <c r="G191" i="5"/>
  <c r="H191" i="5" s="1"/>
  <c r="G186" i="5"/>
  <c r="H186" i="5" s="1"/>
  <c r="G185" i="5"/>
  <c r="H185" i="5" s="1"/>
  <c r="G184" i="5"/>
  <c r="H184" i="5" s="1"/>
  <c r="G183" i="5"/>
  <c r="H183" i="5" s="1"/>
  <c r="G182" i="5"/>
  <c r="H182" i="5" s="1"/>
  <c r="G181" i="5"/>
  <c r="H181" i="5" s="1"/>
  <c r="G180" i="5"/>
  <c r="H180" i="5" s="1"/>
  <c r="G175" i="5"/>
  <c r="H175" i="5" s="1"/>
  <c r="H176" i="5" s="1"/>
  <c r="G170" i="5"/>
  <c r="H170" i="5"/>
  <c r="H171" i="5" s="1"/>
  <c r="G165" i="5"/>
  <c r="H165" i="5" s="1"/>
  <c r="H166" i="5" s="1"/>
  <c r="G156" i="5"/>
  <c r="H156" i="5" s="1"/>
  <c r="G155" i="5"/>
  <c r="H155" i="5" s="1"/>
  <c r="G150" i="5"/>
  <c r="H150" i="5" s="1"/>
  <c r="G149" i="5"/>
  <c r="H149" i="5" s="1"/>
  <c r="G144" i="5"/>
  <c r="H144" i="5" s="1"/>
  <c r="G143" i="5"/>
  <c r="H143" i="5" s="1"/>
  <c r="G138" i="5"/>
  <c r="H138" i="5" s="1"/>
  <c r="G137" i="5"/>
  <c r="H137" i="5" s="1"/>
  <c r="G132" i="5"/>
  <c r="H132" i="5" s="1"/>
  <c r="G131" i="5"/>
  <c r="H131" i="5" s="1"/>
  <c r="G126" i="5"/>
  <c r="H126" i="5" s="1"/>
  <c r="G125" i="5"/>
  <c r="H125" i="5" s="1"/>
  <c r="G120" i="5"/>
  <c r="H120" i="5" s="1"/>
  <c r="G119" i="5"/>
  <c r="H119" i="5" s="1"/>
  <c r="G114" i="5"/>
  <c r="H114" i="5" s="1"/>
  <c r="G113" i="5"/>
  <c r="H113" i="5" s="1"/>
  <c r="G108" i="5"/>
  <c r="H108" i="5" s="1"/>
  <c r="G107" i="5"/>
  <c r="H107" i="5" s="1"/>
  <c r="G102" i="5"/>
  <c r="H102" i="5" s="1"/>
  <c r="G101" i="5"/>
  <c r="H101" i="5" s="1"/>
  <c r="G96" i="5"/>
  <c r="H96" i="5" s="1"/>
  <c r="G95" i="5"/>
  <c r="H95" i="5" s="1"/>
  <c r="G90" i="5"/>
  <c r="H90" i="5" s="1"/>
  <c r="G89" i="5"/>
  <c r="H89" i="5" s="1"/>
  <c r="G84" i="5"/>
  <c r="H84" i="5" s="1"/>
  <c r="G83" i="5"/>
  <c r="H83" i="5" s="1"/>
  <c r="G78" i="5"/>
  <c r="H78" i="5" s="1"/>
  <c r="G77" i="5"/>
  <c r="H77" i="5" s="1"/>
  <c r="G72" i="5"/>
  <c r="H72" i="5" s="1"/>
  <c r="G71" i="5"/>
  <c r="H71" i="5" s="1"/>
  <c r="G66" i="5"/>
  <c r="H66" i="5" s="1"/>
  <c r="G65" i="5"/>
  <c r="H65" i="5" s="1"/>
  <c r="G60" i="5"/>
  <c r="H60" i="5" s="1"/>
  <c r="G59" i="5"/>
  <c r="H59" i="5" s="1"/>
  <c r="H55" i="5"/>
  <c r="H49" i="5"/>
  <c r="H43" i="5"/>
  <c r="H31" i="5"/>
  <c r="H19" i="5"/>
  <c r="H7" i="5"/>
  <c r="H1368" i="5"/>
  <c r="H1383" i="5"/>
  <c r="H1791" i="5"/>
  <c r="H1915" i="5"/>
  <c r="H1992" i="5"/>
  <c r="H2051" i="5"/>
  <c r="H2063" i="5"/>
  <c r="H2077" i="5"/>
  <c r="H2144" i="5"/>
  <c r="H609" i="5"/>
  <c r="H1258" i="5"/>
  <c r="H1352" i="5"/>
  <c r="H1582" i="5"/>
  <c r="H1639" i="5"/>
  <c r="H1655" i="5"/>
  <c r="H1672" i="5"/>
  <c r="H1737" i="5"/>
  <c r="H1751" i="5"/>
  <c r="H1825" i="5"/>
  <c r="H1841" i="5"/>
  <c r="H1857" i="5"/>
  <c r="H1873" i="5"/>
  <c r="H1889" i="5"/>
  <c r="H1971" i="5"/>
  <c r="H2003" i="5"/>
  <c r="H2044" i="5"/>
  <c r="H2084" i="5"/>
  <c r="H2103" i="5"/>
  <c r="H2116" i="5"/>
  <c r="H2216" i="5"/>
  <c r="H2070" i="5"/>
  <c r="H494" i="5"/>
  <c r="H498" i="5" s="1"/>
  <c r="H657" i="5"/>
  <c r="H1476" i="5"/>
  <c r="H977" i="5"/>
  <c r="H1360" i="5"/>
  <c r="H1376" i="5"/>
  <c r="H1390" i="5"/>
  <c r="H1436" i="5"/>
  <c r="H2236" i="5"/>
  <c r="H2245" i="5"/>
  <c r="H19" i="9" l="1"/>
  <c r="H61" i="5"/>
  <c r="H67" i="5"/>
  <c r="H73" i="5"/>
  <c r="H79" i="5"/>
  <c r="H85" i="5"/>
  <c r="H91" i="5"/>
  <c r="H97" i="5"/>
  <c r="H103" i="5"/>
  <c r="H109" i="5"/>
  <c r="H115" i="5"/>
  <c r="H121" i="5"/>
  <c r="H127" i="5"/>
  <c r="H133" i="5"/>
  <c r="H139" i="5"/>
  <c r="H145" i="5"/>
  <c r="H151" i="5"/>
  <c r="H157" i="5"/>
  <c r="H161" i="5" s="1"/>
  <c r="H187" i="5"/>
  <c r="H565" i="5"/>
  <c r="H773" i="5"/>
  <c r="H854" i="5"/>
  <c r="H862" i="5"/>
  <c r="H961" i="5"/>
  <c r="H990" i="5"/>
  <c r="H999" i="5"/>
  <c r="H1328" i="5"/>
  <c r="H1404" i="5"/>
  <c r="H1448" i="5"/>
  <c r="H1462" i="5"/>
  <c r="H778" i="5"/>
  <c r="H782" i="5" s="1"/>
  <c r="H786" i="5" s="1"/>
  <c r="H828" i="5"/>
  <c r="H832" i="5"/>
  <c r="H945" i="5"/>
  <c r="H949" i="5"/>
  <c r="H953" i="5" s="1"/>
  <c r="H1929" i="5"/>
  <c r="H1949" i="5"/>
  <c r="H1077" i="5"/>
  <c r="H1200" i="5"/>
  <c r="H1236" i="5"/>
  <c r="H1282" i="5"/>
  <c r="H1300" i="5"/>
  <c r="H1423" i="5"/>
  <c r="H1469" i="5"/>
  <c r="H1492" i="5"/>
  <c r="H1506" i="5"/>
  <c r="H1520" i="5"/>
  <c r="H1542" i="5"/>
  <c r="H1561" i="5"/>
  <c r="H1631" i="5"/>
  <c r="H1744" i="5"/>
  <c r="H1784" i="5"/>
  <c r="H1817" i="5"/>
  <c r="H1978" i="5"/>
  <c r="H549" i="5"/>
  <c r="H553" i="5" s="1"/>
  <c r="H193" i="5"/>
  <c r="H202" i="5"/>
  <c r="H381" i="5"/>
  <c r="H427" i="5"/>
  <c r="H465" i="5"/>
  <c r="H471" i="5"/>
  <c r="H544" i="5"/>
  <c r="H628" i="5"/>
  <c r="H635" i="5"/>
  <c r="H702" i="5"/>
  <c r="H722" i="5"/>
  <c r="H744" i="5"/>
  <c r="H869" i="5"/>
  <c r="H884" i="5"/>
  <c r="H902" i="5"/>
  <c r="H909" i="5"/>
  <c r="H1006" i="5"/>
  <c r="H1054" i="5"/>
  <c r="H1092" i="5"/>
  <c r="H1112" i="5"/>
  <c r="H1116" i="5" s="1"/>
  <c r="H1120" i="5" s="1"/>
  <c r="H1140" i="5"/>
  <c r="H1144" i="5" s="1"/>
  <c r="H1149" i="5"/>
  <c r="H1153" i="5" s="1"/>
  <c r="H1183" i="5"/>
  <c r="H1187" i="5" s="1"/>
  <c r="H1217" i="5"/>
  <c r="H799" i="5"/>
  <c r="H803" i="5" s="1"/>
  <c r="H807" i="5" s="1"/>
  <c r="H1158" i="5"/>
  <c r="H1590" i="5"/>
  <c r="H1605" i="5"/>
  <c r="H1617" i="5"/>
  <c r="H1665" i="5"/>
  <c r="H1804" i="5"/>
  <c r="H1677" i="5"/>
  <c r="H1681" i="5" s="1"/>
  <c r="H1849" i="5"/>
  <c r="H1881" i="5"/>
  <c r="H1908" i="5"/>
  <c r="H1943" i="5"/>
  <c r="H1964" i="5"/>
  <c r="H1985" i="5"/>
  <c r="H2137" i="5"/>
  <c r="H2166" i="5"/>
  <c r="B11" i="20" l="1"/>
  <c r="H329" i="9"/>
  <c r="H1162" i="5"/>
  <c r="H811" i="5"/>
  <c r="H1191" i="5"/>
  <c r="H1124" i="5"/>
  <c r="H1128" i="5"/>
  <c r="G12" i="20" l="1"/>
  <c r="G63" i="20" s="1"/>
  <c r="K12" i="20"/>
  <c r="K63" i="20" s="1"/>
  <c r="J12" i="20"/>
  <c r="J63" i="20" s="1"/>
  <c r="D12" i="20"/>
  <c r="H12" i="20"/>
  <c r="H63" i="20" s="1"/>
  <c r="E12" i="20"/>
  <c r="I12" i="20"/>
  <c r="I63" i="20" s="1"/>
  <c r="F12" i="20"/>
  <c r="F63" i="20" s="1"/>
  <c r="B62" i="20"/>
  <c r="C11" i="20" s="1"/>
  <c r="H330" i="9"/>
  <c r="H1132" i="5"/>
  <c r="H815" i="5"/>
  <c r="H819" i="5" s="1"/>
  <c r="H1166" i="5"/>
  <c r="H1170" i="5" s="1"/>
  <c r="D63" i="20" l="1"/>
  <c r="D13" i="20"/>
  <c r="E13" i="20" s="1"/>
  <c r="E63" i="20"/>
  <c r="C23" i="20"/>
  <c r="E25" i="20" s="1"/>
  <c r="F25" i="20" s="1"/>
  <c r="G25" i="20" s="1"/>
  <c r="C35" i="20"/>
  <c r="F37" i="20" s="1"/>
  <c r="G37" i="20" s="1"/>
  <c r="H37" i="20" s="1"/>
  <c r="I37" i="20" s="1"/>
  <c r="J37" i="20" s="1"/>
  <c r="C17" i="20"/>
  <c r="D19" i="20" s="1"/>
  <c r="E19" i="20" s="1"/>
  <c r="F19" i="20" s="1"/>
  <c r="C14" i="20"/>
  <c r="D16" i="20" s="1"/>
  <c r="E16" i="20" s="1"/>
  <c r="F16" i="20" s="1"/>
  <c r="G16" i="20" s="1"/>
  <c r="H16" i="20" s="1"/>
  <c r="I16" i="20" s="1"/>
  <c r="J16" i="20" s="1"/>
  <c r="K16" i="20" s="1"/>
  <c r="C41" i="20"/>
  <c r="G43" i="20" s="1"/>
  <c r="H43" i="20" s="1"/>
  <c r="I43" i="20" s="1"/>
  <c r="J43" i="20" s="1"/>
  <c r="C32" i="20"/>
  <c r="K34" i="20" s="1"/>
  <c r="C47" i="20"/>
  <c r="G49" i="20" s="1"/>
  <c r="H49" i="20" s="1"/>
  <c r="I49" i="20" s="1"/>
  <c r="J49" i="20" s="1"/>
  <c r="K49" i="20" s="1"/>
  <c r="C20" i="20"/>
  <c r="C44" i="20"/>
  <c r="H46" i="20" s="1"/>
  <c r="I46" i="20" s="1"/>
  <c r="J46" i="20" s="1"/>
  <c r="C26" i="20"/>
  <c r="E28" i="20" s="1"/>
  <c r="F28" i="20" s="1"/>
  <c r="G28" i="20" s="1"/>
  <c r="C38" i="20"/>
  <c r="G40" i="20" s="1"/>
  <c r="H40" i="20" s="1"/>
  <c r="I40" i="20" s="1"/>
  <c r="C53" i="20"/>
  <c r="J55" i="20" s="1"/>
  <c r="K55" i="20" s="1"/>
  <c r="C59" i="20"/>
  <c r="I61" i="20" s="1"/>
  <c r="J61" i="20" s="1"/>
  <c r="K61" i="20" s="1"/>
  <c r="C29" i="20"/>
  <c r="H31" i="20" s="1"/>
  <c r="C50" i="20"/>
  <c r="H52" i="20" s="1"/>
  <c r="I52" i="20" s="1"/>
  <c r="J52" i="20" s="1"/>
  <c r="C56" i="20"/>
  <c r="I58" i="20" s="1"/>
  <c r="J58" i="20" s="1"/>
  <c r="K58" i="20" s="1"/>
  <c r="H1174" i="5"/>
  <c r="H823" i="5"/>
  <c r="D22" i="20" l="1"/>
  <c r="E22" i="20" s="1"/>
  <c r="F22" i="20" s="1"/>
  <c r="G22" i="20" s="1"/>
  <c r="F13" i="20"/>
  <c r="E62" i="20"/>
  <c r="C62" i="20"/>
  <c r="D62" i="20" l="1"/>
  <c r="F62" i="20"/>
  <c r="G13" i="20"/>
  <c r="G62" i="20" l="1"/>
  <c r="H13" i="20"/>
  <c r="H62" i="20" l="1"/>
  <c r="I13" i="20"/>
  <c r="I62" i="20" l="1"/>
  <c r="J13" i="20"/>
  <c r="K13" i="20" l="1"/>
  <c r="K62" i="20" s="1"/>
  <c r="J62" i="20"/>
</calcChain>
</file>

<file path=xl/sharedStrings.xml><?xml version="1.0" encoding="utf-8"?>
<sst xmlns="http://schemas.openxmlformats.org/spreadsheetml/2006/main" count="8807" uniqueCount="2569">
  <si>
    <t/>
  </si>
  <si>
    <t>01.003.0002-0</t>
  </si>
  <si>
    <t>Sondagem a percussao,em terreno comum,com ensaio de penetrac ao,diametro 4.1/2",inclusive deslocamento dentro do canteiro e instalacao da sonda em cada furo</t>
  </si>
  <si>
    <t>M</t>
  </si>
  <si>
    <t>01.008.0050-0</t>
  </si>
  <si>
    <t>Mobilizacao e desmobilizacao de equipamento e equipe de sond agem e perfuracao a percussao,com transporte ate 50km</t>
  </si>
  <si>
    <t>UN</t>
  </si>
  <si>
    <t>01.016.0246-0</t>
  </si>
  <si>
    <t>Levantamento topografico planialtimetrico e cadastral,com cu rvas de nivel a cada 1,00m,considerando terreno de orografia nao acidentada e vegetacao densa.custo para area de 10000,0 0 ate 20000,00m2 (escala 1:250/500)</t>
  </si>
  <si>
    <t>01.018.0002-0</t>
  </si>
  <si>
    <t>Locacao de obra com aparelho topografico sobre cerca de marc acao,inclusive construcao desta e sua pre-locacao e o fornec imento do material e tendo por medicao o perimetro a constru ir</t>
  </si>
  <si>
    <t>05.010.0020-0</t>
  </si>
  <si>
    <t>Esgotamento de agua de subsolo resultante de infiltracao ou alagamento,usando motor eletrico em bomba de 3hp,diametro de succao de 1.1/2".altura manometrica ate 10,00m,medida pelo tempo de funcionamento</t>
  </si>
  <si>
    <t>H</t>
  </si>
  <si>
    <t>01.001.0150-0</t>
  </si>
  <si>
    <t>Controle tecnologico de obras em concreto armado considerand o apenas o controle do concreto e constando de coleta,moldag em e capeamento de corpos de prova,transporte ate 50km,ensai os de resistencia a compressao aos 28 dias e"slump test",med ido po</t>
  </si>
  <si>
    <t>M3</t>
  </si>
  <si>
    <t>01.005.0003-0</t>
  </si>
  <si>
    <t>Preparo manual de terreno,compreendendo acerto,raspagem even tualmente ate 0.30m de profundidade e afastamento lateral do material excedente,inclusive compactacao mecanica</t>
  </si>
  <si>
    <t>M2</t>
  </si>
  <si>
    <t>04.006.0008-1</t>
  </si>
  <si>
    <t>Carga manual e descarga mecanica de material a granel(agrega dos,pedra-de-mao,paralelos,terra e escombros),compreendendo os tempos para carga,descarga e manobras do caminhao bascula nte a oleo diesel,com capacidade util de 8t,empregando 2 ser ventes</t>
  </si>
  <si>
    <t>T</t>
  </si>
  <si>
    <t>04.005.0123-1</t>
  </si>
  <si>
    <t>Transporte de carga de qualquer natureza,exclusive as despes as de carga e descarga,tanto de espera do caminhao como do s ervente ou equipamento auxiliar,a velocidade media de 30km/h ,em caminhao basculante a oleo diesel,com capacidade util de 8t</t>
  </si>
  <si>
    <t>T X KM</t>
  </si>
  <si>
    <t>02.001.0001-0</t>
  </si>
  <si>
    <t>Tapume de vedacao ou protecao,executado c/chapas de madeira compensada,resinada,lisa,de colagem fenolica,a prova d`agua, com 2,20x1,10m e 6mm de espessura,pregadas em pecas de madei ra de 3ª de 3"x3" horizontais e verticais a cada 1,22m,exclu sive pi</t>
  </si>
  <si>
    <t>02.004.0002-1</t>
  </si>
  <si>
    <t>Barracao obra c/paredes chapas madeira compensada,plastif.,l isa,colagem fenolica,prova d`agua,2,44x1,22m e 9mm esp.piso e estrutura madeira 3ª,cobertura telhas onduladas 6mm fibroc imento,excl.pint.e ligacoes provisorias,incl.inst.,aparelhos ,esquad</t>
  </si>
  <si>
    <t>02.006.0010-0</t>
  </si>
  <si>
    <t>Aluguel de container tipo escritorio,medindo 2,20m largura,6 ,20m comprimento e 2,50m altura,composto de chapas de aco c/ nervuras trapezoidais,isolamento termo-acustico no forro,cha ssis reforcado e piso em compensado naval, incluindo instala coes e</t>
  </si>
  <si>
    <t>UNXMES</t>
  </si>
  <si>
    <t>02.006.0030-0</t>
  </si>
  <si>
    <t>Aluguel container,tipo sanitario-vestiario,medindo 2,20m lar gura,6,20m comprimento e 2,50m altura,chapas aco c/nervuras trapezoidais,isolamento termo-acustico forro,chassis reforca do e piso compensado naval,incl.inst.eletricas e hidro-sanit arias,a</t>
  </si>
  <si>
    <t>02.006.0050-0</t>
  </si>
  <si>
    <t>Aluguel de banheiro quimico,portatil,medindo 2,31m altura x 1,56m largura e 1,16m profundidade,inclusive instalacao e re tirada do equipamento,fornecimento de quimica desodorizante, bactericida e bacteriostatica,papel higienico e veiculo prop rio com</t>
  </si>
  <si>
    <t>02.015.0001-0</t>
  </si>
  <si>
    <t>Instalacao e ligacao provisoria para abastecimento de agua e esgotamento sanitario em canteiro de obras,inclusive escava cao,exclusive reposicao da pavimentacao do logradouro public o</t>
  </si>
  <si>
    <t>02.016.0001-0</t>
  </si>
  <si>
    <t>Instalacao e ligacao provisoria de alimentacao de energia el etrica,em baixa tensao,para canteiro de obras,m3-chave 100a, carga 3kw,20cv,exclusive o fornecimento do medidor</t>
  </si>
  <si>
    <t>02.016.0008-0</t>
  </si>
  <si>
    <t>Entrada de servico aerea,em alta tensao(15kv),para 112,5kva, inclusive cabine de medicao indireta em alvenaria,poste e to dos os materiais eletricos necessarios,exclusive aluguel do transformador (vide familia 05.014)</t>
  </si>
  <si>
    <t>02.020.0003-0</t>
  </si>
  <si>
    <t>Placa de identificacao de obra publica,tipo banner/plotter,c onstituida por lona e impressao digital,exclusive suporte de madeira.fornecimento e colocacao</t>
  </si>
  <si>
    <t>04.005.0300-0</t>
  </si>
  <si>
    <t>Transporte de container,segundo descricao da familia 02.006, exclusive carga e descarga(vide item 04.013.0015)</t>
  </si>
  <si>
    <t>UNXKM</t>
  </si>
  <si>
    <t>04.013.0015-0</t>
  </si>
  <si>
    <t>Carga e descarga de container,segundo descricao da familia 0 2.006</t>
  </si>
  <si>
    <t>04.014.0095-0</t>
  </si>
  <si>
    <t>Locacao de cacamba de aco tipo container com 5m3 de capacida de,para retirada de entulho de obra,inclusive carregamento,t ransporte e descarregamento,exclusive taxa para descarga em locais autorizados e/ou licenciados (vide item 04.014.0110)</t>
  </si>
  <si>
    <t>04.020.0136-0</t>
  </si>
  <si>
    <t>Transporte de elevador de obras,constituido por cacamba,funi l e silo ou elevador de cabine aberta com plataforma,ambos c om guincho e cabo ate 16,00m de altura,exclusive carga,desca rga e tempo de espera do caminhao(vide item 04.021.0025)</t>
  </si>
  <si>
    <t>04.021.0010-0</t>
  </si>
  <si>
    <t>Carga e descarga manual de andaime tubular,inclusive tempo d e espera do caminhao,considerando-se a area de projecao vert ical</t>
  </si>
  <si>
    <t>04.021.0025-0</t>
  </si>
  <si>
    <t>Carga e descarga manual de elevador de obras,inclusive tempo de espera do caminhao referente ao item 04.020.0136</t>
  </si>
  <si>
    <t>05.005.0050-0</t>
  </si>
  <si>
    <t>Tela de polipropileno para protecao de fachadas,amarrada em andaime,exclusive este.fornecimento e colocacao</t>
  </si>
  <si>
    <t>05.006.0004-0</t>
  </si>
  <si>
    <t>Aluguel de elevador para obra,de elementos tubulares,para tr ansporte vertical de materiais em cabine aberta,inclusive es ta,guincho de 12,5cv,plataforma e cabos de 16,00m de altura, exclusive transporte dos elementos ate a obra,montagem e des montag</t>
  </si>
  <si>
    <t>05.008.0003-0</t>
  </si>
  <si>
    <t>Montagem e desmontagem de elevador de obra referido nos iten s 05.006.0003 e 05.006.0004</t>
  </si>
  <si>
    <t>17.018.0110-0</t>
  </si>
  <si>
    <t>Pintura com tinta latex semibrilhante,fosca ou acetinada,cla ssificacao premium ou standard (nbr 15079),para interior e e xterior,incolor ou colorida,sobre tijolo,concreto liso,cimen to sem amianto,revestimento,madeira e ferro,inclusive lixame nto,um</t>
  </si>
  <si>
    <t>01.050.0031-0</t>
  </si>
  <si>
    <t>Projeto executivo de arquitetura para predios escolares e/ou administrativos ate 500m2,apresentado em autocad nos padroe s da contratante,inclusive as legalizacoes pertinentes e a c oordenacao dos projetos complementares</t>
  </si>
  <si>
    <t>01.050.0032-0</t>
  </si>
  <si>
    <t>Projeto executivo de arquitetura para predios escolares e/ou administrativos de 501 ate 3.000m2,apresentado em autocad n os padroes da contratante,inclusive as legalizacoes pertinen tes e a coordenacao dos projetos complementares</t>
  </si>
  <si>
    <t>03.011.0015-1</t>
  </si>
  <si>
    <t>Reaterro de vala/cava com material de boa qualidade,utilizan do vibro compactador portatil,exclusive material</t>
  </si>
  <si>
    <t>03.016.0005-1</t>
  </si>
  <si>
    <t>Escavacao mecanica de vala nao escorada em material de 1ªcat egoria com pedras,instalacoes prediais ou outros redutores d e produtividade ou cavas de fundacao,ate 1,50m de profundida de,utilizando retro-escavadeira,exclusive esgotamento</t>
  </si>
  <si>
    <t>05.001.0002-1</t>
  </si>
  <si>
    <t>Demolicao manual de concreto armado compreendendo pilares,vi gas e lajes,em estrutura apresentando posicao especial,inclu sive empilhamento lateral dentro do canteiro de servico</t>
  </si>
  <si>
    <t>05.001.0023-0</t>
  </si>
  <si>
    <t>Demolicao manual de alvenaria de tijolos furados,inclusive e mpilhamento dentro do canteiro de servico</t>
  </si>
  <si>
    <t>05.001.0044-0</t>
  </si>
  <si>
    <t>Remocao de cobertura em telhas francesas,medida pela area re al de cobertura,exclusive madeiramento</t>
  </si>
  <si>
    <t>05.001.0133-0</t>
  </si>
  <si>
    <t>Arrancamento de barroteamento de dimensoes ate 3"x9" ou de g razepes chumbados em pisos ou paredes,sem aproveitamento do material retirado</t>
  </si>
  <si>
    <t>05.001.0134-0</t>
  </si>
  <si>
    <t>Arrancamento de portas,janelas e caixilhos de ar condicionad o ou outros</t>
  </si>
  <si>
    <t>05.001.0170-0</t>
  </si>
  <si>
    <t>Transporte horizontal de material de 1ªcategoria ou entulho, em carrinhos,a 10,00m de distancia,inclusive carga a pa</t>
  </si>
  <si>
    <t>05.001.0171-0</t>
  </si>
  <si>
    <t>Transporte horizontal de material de 1ªcategoria ou entulho, em carrinhos,a 20,00m de distancia,inclusive carga a pa</t>
  </si>
  <si>
    <t>03.001.0001-1</t>
  </si>
  <si>
    <t>Escavacao manual de vala/cava em material de 1ª categoria (a (areia,argila ou picarra),ate 1,50m de profundidade,exclusiv e escoramento e esgotamento</t>
  </si>
  <si>
    <t>04.025.0205-0</t>
  </si>
  <si>
    <t>Transporte ate 25km,montagem e desmontagem de bate-estacas c om martelo pesando ate 2,5t,com torre,inclusive horas improd utivas da equipe e do equipamento na ida,volta,na montagem e na desmontagem.para distancia alem de 25km,acrescentar 0,5% para ca</t>
  </si>
  <si>
    <t>10.004.0140-0</t>
  </si>
  <si>
    <t>Estaca pre-fabricada de concreto,medida a partir da cota de arrasamento,exclusive emendas,cravacao e transporte de bate- estacas,para carga de trabalho de compressao axial de ate 45 0kn (45tf).fornecimento</t>
  </si>
  <si>
    <t>10.004.0210-0</t>
  </si>
  <si>
    <t>Cravacao de estacas pre-fabricadas de concreto,inclusive bat e-estaca(vibe transporte na familia 04.025),medida a partir do nivel de operacao do bate-estacas para carga de trabalho de compressao axial de ate 450kn(45tf)</t>
  </si>
  <si>
    <t>10.004.0270-0</t>
  </si>
  <si>
    <t>Emenda metalica em estaca pre-fabricada,para carga de trabal ho de compressao axial de ate 450kn(45tf)</t>
  </si>
  <si>
    <t>10.012.0001-0</t>
  </si>
  <si>
    <t>Arrasamento de estaca de concreto para carga de trabalho de compressao axial ate 600kn</t>
  </si>
  <si>
    <t>11.001.0020-1</t>
  </si>
  <si>
    <t>Concreto para camadas preparatorias com 180kg de cimento por m3 de concreto,compreendendo apenas o fornecimento dos mate riais,inclusive 5% de perdas</t>
  </si>
  <si>
    <t>11.002.0035-1</t>
  </si>
  <si>
    <t>Lancamento de concreto em pecas sem armadura,inclusive o tra nsporte horizontal ate 20,00m em carrinhos,colocacao,adensam ento e acabamento,considerando uma producao aproximada de 2, 00m3/h</t>
  </si>
  <si>
    <t>11.004.0021-1</t>
  </si>
  <si>
    <t>Formas de madeira de 3ª para moldagem de pecas de concreto a rmado com paramentos planos,em lajes,vigas,paredes,etc,servi ndo a madeira 2 vezes,inclusive desmoldagem,exclusive escora mento</t>
  </si>
  <si>
    <t>11.004.0035-1</t>
  </si>
  <si>
    <t>Escoramento de formas ate 3,30m de pe direito,com madeira de 3ª,tabuas empregadas 3 vezes,prumos 4 vezes</t>
  </si>
  <si>
    <t>11.004.0070-1</t>
  </si>
  <si>
    <t>Escoramento de formas de paramentos verticais,para altura de 1,50 a 5,00m,com aproveitamento de 2 vezes da madeira,inclu sive retirada</t>
  </si>
  <si>
    <t>11.009.0011-0</t>
  </si>
  <si>
    <t>Fio de aco ca-60,redondo,com saliencia ou mossa,coeficiente de conformacao superficial minimo(aderencia)igual a 1,5,diam etro entre 4,2 a 5mm,destinado a armadura de pecas de concre to armado,10% de perdas de pontas e arame 18.fornecimento</t>
  </si>
  <si>
    <t>KG</t>
  </si>
  <si>
    <t>11.009.0013-0</t>
  </si>
  <si>
    <t>Barra de aco ca-50,com saliencia ou mossa,coeficiente de con formacao superficial minimo (aderencia) igual a 1,5,diametro de 6,3mm,destinada a armadura de concreto armado,10% de per das de pontas e arame 18.fornecimento</t>
  </si>
  <si>
    <t>11.009.0014-1</t>
  </si>
  <si>
    <t>Barra de aco ca-50,com saliencia ou mossa,coeficiente de con formacao superficial minimo (aderencia) igual a 1,5,diametro de 8 a 12,5mm,destinada a armadura de concreto armado,10% de perdas de pontas e arame 18.fornecimento</t>
  </si>
  <si>
    <t>11.009.0015-1</t>
  </si>
  <si>
    <t>Barra de aco ca-50,com saliencia ou mossa,coeficiente de con formacao superficial minimo (aderencia) igual a 1,5,diametro acima de 12,5mm,destinada a armadura de concreto armado,10% de perdas de pontas e arame 18.fornecimento</t>
  </si>
  <si>
    <t>11.011.0027-0</t>
  </si>
  <si>
    <t>Corte,dobragem,montagem e colocacao de ferragens nas formas, aco ca-60,em fio redondo,com diametro de 4,2 a 5mm</t>
  </si>
  <si>
    <t>11.011.0029-0</t>
  </si>
  <si>
    <t>Corte,dobragem,montagem e colocacao de ferragens nas formas, aco ca-50,em barras redondas,com diametro igual a 6,3mm</t>
  </si>
  <si>
    <t>11.011.0030-1</t>
  </si>
  <si>
    <t>Corte,dobragem,montagem e colocacao de ferragens nas formas, aco ca-50,em barras redondas,com diametro de 8 a 12,5mm</t>
  </si>
  <si>
    <t>11.011.0031-1</t>
  </si>
  <si>
    <t>Corte,dobragem,montagem e colocacao de ferragens nas formas, aco ca-50,em barras redondas,com diametro acima de 12,5mm</t>
  </si>
  <si>
    <t>11.013.0003-1</t>
  </si>
  <si>
    <t>Vergas de concreto armado para alvenaria,com aproveitamento da madeira por 10 vezes</t>
  </si>
  <si>
    <t>11.018.0053-0</t>
  </si>
  <si>
    <t>Junta de dilatacao e vedacao de pisos,lajes,pilares,fissuras ,alvenarias,reservatorios,etc,para movimentos de -16 a +23mm .fornecimento e colocacao</t>
  </si>
  <si>
    <t>11.025.0014-0</t>
  </si>
  <si>
    <t>Concreto bombeado,fck=40mpa,compreendendo o fornecimento de concreto importado de usina,colocacao nas formas,espalhament o,adensamento mecanico e acabamento</t>
  </si>
  <si>
    <t>12.005.0015-0</t>
  </si>
  <si>
    <t>Alvenaria de blocos de concreto 10x20x40cm,assentes com arga massa de cimento e areia,no traco 1:8,em paredes de 0,10m de espessura,com vaos ou arestas,ate 3,00m de altura e medida p ela area real</t>
  </si>
  <si>
    <t>12.005.0122-1</t>
  </si>
  <si>
    <t>Alvenaria de blocos de concreto 20x20x40cm,assentes com arga massa de cimento,cal hidratada aditivada e areia no traco 1: 1:10,em paredes de 0,20m de espessura,com vaos ou arestas,at e 3,00m de altura e medida pela area real</t>
  </si>
  <si>
    <t>12.016.0020-0</t>
  </si>
  <si>
    <t>Parede drywall esp.73mm,estrut.montantes simpl.autoportantes 48mm,espacados entre si a cada 400mm,fix.a guias horizontai s 48mm,ambos aco galv.esp.0,5mm,c/1 chapa gesso acartonado s tandard e uma ru(resist.a umidade),esp.12,5mm,larg.1200mm,c/ tratame</t>
  </si>
  <si>
    <t>12.025.0001-0</t>
  </si>
  <si>
    <t>Parede divisoria para sanitarios em placa de marmore branco classico com 3cm de espessura,polido nas duas faces,apoiada no piso e na parede,exclusive fornecimento das ferragens de fixacao do marmore,portas e suas ferragens(vide itens 14.007 .0085 e 1</t>
  </si>
  <si>
    <t>14.002.0025-0</t>
  </si>
  <si>
    <t>Porta de enrolar,em perfis de aco em "u",20x20mm,formando re tangulos vazados, correndo em guias,com enrolamento em eixo horizontal superior,completa,fechamento com cadeado de piso, inclusive este.fornecimento e colocacao</t>
  </si>
  <si>
    <t>14.002.0059-0</t>
  </si>
  <si>
    <t>Porta corta-fogo para saida de emergencia,medindo 90x210x5cm ,segundo abnt nbr 11742,classe p-120,chapa de aco,tendo marc os do mesmo material,inclusive tres pares de dobradicas com mola.fornecimento e colocacao</t>
  </si>
  <si>
    <t>14.004.0120-0</t>
  </si>
  <si>
    <t>Vidro temperado incolor,10mm de espessura,para portas ou pai neis fixos,exclusive ferragens.fornecimento e colocacao</t>
  </si>
  <si>
    <t>14.006.0010-0</t>
  </si>
  <si>
    <t>Porta de madeira de lei em compensado de 80x210x3cm folheada nas 2 faces,aduela de 13x3cm e alizares de 5x2cm,exclusive ferragens.fornecimento e colocacao</t>
  </si>
  <si>
    <t>14.006.0012-0</t>
  </si>
  <si>
    <t>Porta de madeira de lei em compensado de 70x210x3cm,folheada nas 2 faces,aduela de 13x3cm e alizares de 5x2cm,exclusive ferragens.fornecimento e colocacao</t>
  </si>
  <si>
    <t>14.006.0014-0</t>
  </si>
  <si>
    <t>Porta de madeira de lei em compensado de 60x210x3cm folheada nas 2 faces,aduela de 13x3cm e alizares de 5x2cm,exclusive ferragens.fornecimento e colocacao</t>
  </si>
  <si>
    <t>14.006.0160-0</t>
  </si>
  <si>
    <t>Porta de madeira de lei em compensado de 160cmx210x3cm,em 2 folhas,aduela de 13x3cm e alizares de 5x2cm,exclusive ferran gens.fornecimento e colocacao</t>
  </si>
  <si>
    <t>14.007.0278-0</t>
  </si>
  <si>
    <t>Dobradica 3"x3.1/2",de latao cromado,com pino,bolas e aneis de latao.fornecimento</t>
  </si>
  <si>
    <t>14.009.0015-0</t>
  </si>
  <si>
    <t>Colocacao de fechadura de embutir,com altura aproximada de 1 5cm,em madeira,exclusive o fornecimento</t>
  </si>
  <si>
    <t>04.020.0122-0</t>
  </si>
  <si>
    <t>Transporte de andaime tubular,considerando-se a area de proj ecao vertical do andaime,exclusive carga,descarga e tempo de espera do caminhao(vide item 04.021.0010)</t>
  </si>
  <si>
    <t>M2XKM</t>
  </si>
  <si>
    <t>05.006.0001-1</t>
  </si>
  <si>
    <t>Aluguel de andaime com elementos tubulares(fachadeiro)sobre sapatas fixas,considerando-se a area da projecao vertical do andaime e pago pelo tempo necessario a sua utilizacao,exclu sive transporte dos elementos do andaime ate a obra,platafor ma ou pa</t>
  </si>
  <si>
    <t>M2XMES</t>
  </si>
  <si>
    <t>05.008.0001-0</t>
  </si>
  <si>
    <t>Montagem e desmontagem de andaime com elementos tubulares,co nsiderando-se a area vertical recoberta</t>
  </si>
  <si>
    <t>11.046.0110-0</t>
  </si>
  <si>
    <t>Concreto de alto desempenho,importado de usina,dosado racion almente para uma resistencia caracteristica a compressao de 60mpa,fator agua cimento 0,30 a 0,40,incluindo aditivos</t>
  </si>
  <si>
    <t>13.001.0026-0</t>
  </si>
  <si>
    <t>Emboco com argamassa de cimento e areia,no traco 1:3 com 2cm de espessura,inclusive chapisco de cimento e areia,no traco 1:3,com 9mm de espessura</t>
  </si>
  <si>
    <t>13.301.0119-0</t>
  </si>
  <si>
    <t>Contrapiso,base ou camada regularizadora,executada com argam assa de cimento a areia,no traco 1:4,na espessura de 2cm</t>
  </si>
  <si>
    <t>13.331.0010-0</t>
  </si>
  <si>
    <t>Revestimento de piso ceramico em porcelanato natural,trafego intenso(p.e.i.iv), 45x45cm, assentes em superficie em osso com argamassa de cimento e cola(argamassa colante) e rejunta mento pronto</t>
  </si>
  <si>
    <t>13.348.0076-0</t>
  </si>
  <si>
    <t>Soleira em granito cinza andorinha,espessura de 3cm,com 2 po limentos,largura de 15cm,exclusive argamassa e rejuntamento</t>
  </si>
  <si>
    <t>13.373.0020-0</t>
  </si>
  <si>
    <t>Piso de concreto armado monolitico,c/junta fria,alisado c/re gua vibratoria,espessura 10cm,sobre terreno acertado e sobre lastro de brita,exclusive acerto do terreno,inclusive brita ,lona de tecido resinado,tela soldada 15x15cm #4,2mm(dupla), concret</t>
  </si>
  <si>
    <t>13.390.0027-0</t>
  </si>
  <si>
    <t>Piso vinilico em mantas resina pvc plastificante,c/2m larg.x 23m comprimento,homogeneo,c/flash,c/2mm esp.reforco em poliu retano ultra resist.,p/trafego intenso,antifungicida e antib acteriano,varias cores,excl.rodape,assente sobre base exist. ,deven</t>
  </si>
  <si>
    <t>13.460.0010-0</t>
  </si>
  <si>
    <t>Piso elevado em torno de 30cm,constituido por placas de made ira aglomerada com mais ou menos 30mm de espessura,com reves timento superior em laminado plastico,apoiado sobre base de aluminio ou aco galvanizado,destinado a aparelhos de informa tica.fo</t>
  </si>
  <si>
    <t>B2</t>
  </si>
  <si>
    <t>17.020.0071-0</t>
  </si>
  <si>
    <t>Envernizamento de superficie lisa de concreto ou tijolo apar ente,exterior ou interior,com verniz acrilico incolor,em tre s demaos</t>
  </si>
  <si>
    <t>17.025.0005-1</t>
  </si>
  <si>
    <t>Pintura com tinta acrilica,antifungo/bactericida,para ambien tes internos e externos propensos a umidade e vapores,em dua s demaos,sobre selador acrilico e duas demaos de massa acril ica,inclusive limpeza e lixamento</t>
  </si>
  <si>
    <t>13.050.0055-0</t>
  </si>
  <si>
    <t>Chapim ou espelho de marmore branco classico,com 2x17cm,com 1 polimento,assente como em 13.045.0040</t>
  </si>
  <si>
    <t>13.175.0015-0</t>
  </si>
  <si>
    <t>Forro de pvc,tipo colmeia,62x62cm,malha 4,15x4,15cm,inclusiv e pendural,perfil "t" e cantoneira da mesma cor da placa.for necimento e colocacao</t>
  </si>
  <si>
    <t>13.301.0131-0</t>
  </si>
  <si>
    <t>Contrapiso,base ou camada regularizadora,executada com argam assa de cimento e areia,no traco 1:4,na espessura de 4cm</t>
  </si>
  <si>
    <t>16.021.0002-0</t>
  </si>
  <si>
    <t>Impermeabilizacao com membrana de asfalto elastomerico em so lucao,aplicada a frio,considerado o consumo de 0,40kg/m2 do primer em uma demao e 4kg/m2 de asfalto recomendado,com refo rco de uma tela industrial de poliester,malha de 2x2mm</t>
  </si>
  <si>
    <t>16.024.0009-0</t>
  </si>
  <si>
    <t>Impermeabilizacao area exposta manta base asfalto modificado c/polimeros,autoprotegida face externa escamas ardosia ou g ranulos minerais,tipo iii-b esp.3mm,atingindo aproximadament e 4mm camada ardosia,cons.min.1,20m2/m2,verde ou cinza,aplic ada cha</t>
  </si>
  <si>
    <t>16.030.0001-0</t>
  </si>
  <si>
    <t>Impermeabilizacao asfaltica (hidro-asfalto),consumo de 1,2kg /m2,exclusive preparo da superficie e protecao mecanica</t>
  </si>
  <si>
    <t>06.001.0244-0</t>
  </si>
  <si>
    <t>Assentamento de tubulacao de pvc,com junta elastica,para col etor de esgotos,com diametro nominal de 200mm,aterro e soca ate a altura da geratriz superior do tubo,considerando o mat erial da propria escavacao,exclusive tubo e junta</t>
  </si>
  <si>
    <t>06.001.0245-0</t>
  </si>
  <si>
    <t>Assentamento de tubulacao de pvc com junta elastica,para col etor de esgotos,com diametro nominal de 250mm,aterro e soca ate a altura da geratriz superior do tubo,considerando o mat erial da propria escavacao,exclusive tubo e junta</t>
  </si>
  <si>
    <t>06.012.0016-0</t>
  </si>
  <si>
    <t>Poco de visita de concreto armado de 1,10x1,10x1,40m,para co letor de aguas pluviais de 0,60m de diametro com paredes de 0,15m de espessura e base em concreto dosado para fck=10mpa e revestida com argamassa de cimento e areia,traco 1:4 em vo lume,deg</t>
  </si>
  <si>
    <t>06.016.0001-0</t>
  </si>
  <si>
    <t>Tampao completo de fºfº,de 0,60m de diametro,com 175 a 180kg ,para caixa de areia ou poco de visita,articulado,padrao pre feitura,classe 300,carga minima para teste 30t,resistencia m axima de rompimento 37,5t e flecha residual maxima 17mm,asse ntado</t>
  </si>
  <si>
    <t>06.272.0004-0</t>
  </si>
  <si>
    <t>Tubo pvc (nbr-7362), para esgoto sanitario, com diametro nom inal de 200mm, inclusive anel de borracha. fornecimento</t>
  </si>
  <si>
    <t>06.272.0005-0</t>
  </si>
  <si>
    <t>Tubo pvc (nbr-7362), para esgoto sanitario, com diametro nom inal de 250mm, inclusive anel de borracha. fornecimento</t>
  </si>
  <si>
    <t>14.004.0100-0</t>
  </si>
  <si>
    <t>Espelho de cristal,4mm de espessura.com moldura de madeira.f ornecimento e colocacao</t>
  </si>
  <si>
    <t>15.001.0030-0</t>
  </si>
  <si>
    <t>Caixa de alvenaria em tijolos macicos(7x10x20cm),em paredes de meia vez,com dimensoes de 0,80x0,80x1,00m,assentada com a rgamassa de cimento e areia,no traco 1:4,revestida intername nte com a mesma argamassa,com fundo de concreto e tampa de c oncreto</t>
  </si>
  <si>
    <t>04.014.0110-0</t>
  </si>
  <si>
    <t>01.090.0999-6</t>
  </si>
  <si>
    <t>13.375.0015-1</t>
  </si>
  <si>
    <t>14.001.0900-0</t>
  </si>
  <si>
    <t>14.001.0901-0</t>
  </si>
  <si>
    <t>14.001.0902-0</t>
  </si>
  <si>
    <t>14.001.0903-0</t>
  </si>
  <si>
    <t>14.001.0904-0</t>
  </si>
  <si>
    <t>14.001.0905-0</t>
  </si>
  <si>
    <t>14.001.0906-0</t>
  </si>
  <si>
    <t>14.001.0907-0</t>
  </si>
  <si>
    <t>14.007.0900-0</t>
  </si>
  <si>
    <t>14.007.0901-0</t>
  </si>
  <si>
    <t>11.023.0900-0</t>
  </si>
  <si>
    <t>13.025.0900-0</t>
  </si>
  <si>
    <t>15.000.0900-0</t>
  </si>
  <si>
    <t>15.000.0901-0</t>
  </si>
  <si>
    <t>15.000.0902-0</t>
  </si>
  <si>
    <t>15.000.0903-1</t>
  </si>
  <si>
    <t>15.001.0075-0</t>
  </si>
  <si>
    <t>Abrigo para bomba,nas dimensoes de 0,70x0,50x0,50m,em alvena ria de tijolos furados de 10x20x20cm,em paredes de meia vez, revestidas com argamassa de cimento e saibro,no traco 1:6,co m fundo de concreto e tampa de concreto armado,porta de 60x4 0cm em</t>
  </si>
  <si>
    <t>15.002.0063-0</t>
  </si>
  <si>
    <t>Caixa de gordura dupla,cilindrica,pre-fabricada em aneis de concreto,com diametro de 60cm e profundidade total de 90cm,i nclusive tampa em concreto.fornecimento e colocacao</t>
  </si>
  <si>
    <t>15.002.0200-0</t>
  </si>
  <si>
    <t>Caixa de inspecao/caixa para aguas pluviais,de concreto pre- moldado,constando de circulo de fundo,4 aneis superpostos de 40mm de espessura,600mm de diametro interno,sendo 1 anel inf erior(entrada e saida),de 300mm+1 de 300mm,1 de 150mm e 1 de 75mm d</t>
  </si>
  <si>
    <t>15.002.0400-0</t>
  </si>
  <si>
    <t>Caixa sifonada de anel de concreto de 42cm de diametro e 60c m de profundidade,exclusive escavacao e reaterro.forneciment o e colocacao</t>
  </si>
  <si>
    <t>15.002.0651-0</t>
  </si>
  <si>
    <t>Fossa septica,de camara unica,tipo cilindrica,de concreto pr e-moldado,medindo 2500x5600mm.fornecimento e colocacao</t>
  </si>
  <si>
    <t>15.002.0666-0</t>
  </si>
  <si>
    <t>Filtro anaerobio,de aneis de concreto pre-moldado,medindo 30 00x2000mm.fornecimento e colocacao</t>
  </si>
  <si>
    <t>15.002.0698-0</t>
  </si>
  <si>
    <t>Sumidouro cilindrico,ligado a fossa,medindo 3000x4000mm,em a neis de concreto pre-moldado,exclusive fossa e manilhas.forn ecimento e colocacao</t>
  </si>
  <si>
    <t>15.003.0180-0</t>
  </si>
  <si>
    <t>Ralo de cobertura semi-esferico(tipo abacaxi),com 6".forneci mento e colocacao</t>
  </si>
  <si>
    <t>15.004.0012-0</t>
  </si>
  <si>
    <t>Alca para barrilete de distribuicao,do tipo concentrado,sob reservatorio duplo,inclusive ramais para extravasor e limpez a compreendendo:5,50m de tubo de pvc 75mm,registros e conexo es.fornecimento e instalacao</t>
  </si>
  <si>
    <t>15.004.0023-0</t>
  </si>
  <si>
    <t>Coluna de pvc,de diametro 25mm,exclusive pecas de derivacao e rasgo em alvenaria.fornecimento e assentamento</t>
  </si>
  <si>
    <t>15.004.0024-0</t>
  </si>
  <si>
    <t>Coluna de pvc,de diametro 32mm,exclusive pecas de derivacao e rasgo em alvenaria.fornecimento e assentamento</t>
  </si>
  <si>
    <t>15.004.0027-0</t>
  </si>
  <si>
    <t>Coluna de pvc,de diametro de 60mm,exclusive pecas de derivac ao e rasgo em alvenaria.fornecimento e assentamento</t>
  </si>
  <si>
    <t>15.004.0046-0</t>
  </si>
  <si>
    <t>Instalacao e assentamento de chuveiro eletrico (exclusive fo rnecimento do aparelho e registro),compreendendo 5,00m de tu bo de pvc de 25mm,ralo seco de pvc de 100mm com grelha,2,00m de tubo de pvc de 40mm,30,00m de fio 4mm 2,6,00m de eletrod uto de</t>
  </si>
  <si>
    <t>15.004.0063-0</t>
  </si>
  <si>
    <t>Instalacao e assentamento de lavatorio de uma torneira(exclu sive fornecimento do aparelho),compreendendo:3,00m de tubo d e pvc de 25mm,2,00m de tubo de pvc de 40mm,rabichos e conexo es</t>
  </si>
  <si>
    <t>15.004.0070-0</t>
  </si>
  <si>
    <t>Instalacao e assentamento de tanque de servico (exclusive fo rnecimento do aparelho),compreendendo:3,00m de tubo de pvc d e 25mm,3,00m de tubo de pvc de 50mm e conexoes</t>
  </si>
  <si>
    <t>15.004.0085-0</t>
  </si>
  <si>
    <t>Instalacao e assentamento de valvula de descarga(exclusive f ornecimento da valvula),compreendendo:3,00m de tubo de pvc d e 50mm,conexoes e montagem</t>
  </si>
  <si>
    <t>15.004.0130-0</t>
  </si>
  <si>
    <t>Instalacao e assentamento de um vaso sanitario e valvula de descarga(excl.estes)em pavimento terreo,parte de um conjunto de dois ou mais vasos,compreendendo:instalacao hidraulica c /1,50m tubo pvc 50mm,c/conexoes,ate valvula e apos esta ate o vaso,li</t>
  </si>
  <si>
    <t>15.004.0175-1</t>
  </si>
  <si>
    <t>Ralo sifonado de pvc(150x185)x75mm rigido em pavimento eleva do,com saida de 75mm soldavel,grelha redonda e porta-grelha, compreendendo:3,00m de tubo de pvc de 75mm e sua ligacao ao ramal de queda e ventilacao.fornecimento e instalacao</t>
  </si>
  <si>
    <t>15.004.0190-0</t>
  </si>
  <si>
    <t>Ligacao a coluna de gordura do esgoto de pias em tubo de pvc de 50mm soldavel,com conexoes</t>
  </si>
  <si>
    <t>15.004.0212-0</t>
  </si>
  <si>
    <t>Tubo para ventilacao em pvc de 75mm,inclusive conexoes.forne cimento e assentamento</t>
  </si>
  <si>
    <t>15.005.0030-0</t>
  </si>
  <si>
    <t>Instalacao e assentamento de duchinha manual para banheiro(e xclusive o fornecimento do aparelho e isolamento),compreende ndo:3,00m de tubo de cobre de 22mm,soldas e conexoes</t>
  </si>
  <si>
    <t>15.005.0070-0</t>
  </si>
  <si>
    <t>Instalacao e assentamento de tanque de servico(exclusive o f ornecimento do aparelho e isolamento),compreendendo:6,00m de tubo de cobre de 22mm,soldas e conexoes</t>
  </si>
  <si>
    <t>15.007.0705-0</t>
  </si>
  <si>
    <t>Chave boia,automatica,de mercurio,unipolar.fornecimento e co locacao</t>
  </si>
  <si>
    <t>15.029.0011-0</t>
  </si>
  <si>
    <t>Registro de gaveta,em bronze,com diametro de 3/4".fornecimen to e colocacao</t>
  </si>
  <si>
    <t>15.029.0012-0</t>
  </si>
  <si>
    <t>Registro de gaveta,em bronze,com diametro de 1".fornecimento e colocacao</t>
  </si>
  <si>
    <t>15.029.0052-0</t>
  </si>
  <si>
    <t>Valvula de pe,em bronze,com diametro de 1.1/2".fornecimento e colocacao</t>
  </si>
  <si>
    <t>15.029.0082-0</t>
  </si>
  <si>
    <t>Valvula de retencao vertical,em bronze,com diametro de 1.1/4 ".fornecimento e colocacao</t>
  </si>
  <si>
    <t>15.036.0037-0</t>
  </si>
  <si>
    <t>Tubo de pvc rigido de 25mm,soldavel,inclusive conexoes e eme ndas,exclusive abertura e fechamento de rasgo.fornecimento e assentamento</t>
  </si>
  <si>
    <t>15.036.0038-0</t>
  </si>
  <si>
    <t>Tubo de pvc rigido de 32mm,soldavel,inclusive conexoes e eme ndas,exclusive abertura e fechamento de rasgo.fornecimento e assentamento</t>
  </si>
  <si>
    <t>15.036.0039-0</t>
  </si>
  <si>
    <t>Tubo de pvc rigido de 40mm,soldavel,inclusive conexoes e eme ndas,exclusive abertura e fechamento de rasgo.fornecimento e assentamento</t>
  </si>
  <si>
    <t>15.036.0041-0</t>
  </si>
  <si>
    <t>Tubo de pvc rigido de 60mm,soldavel,inclusive conexoes e eme ndas,exclusive abertura e fechamento de rasgo.fornecimento e assentamento</t>
  </si>
  <si>
    <t>15.036.0053-0</t>
  </si>
  <si>
    <t>Tubo de pvc rigido de 150mm,soldavel,inclusive conexoes e em endas,exclusive abertura e fechamento de rasgo.fornecimento e assentamento</t>
  </si>
  <si>
    <t>15.036.0060-0</t>
  </si>
  <si>
    <t>Eletroduto de pvc rigido rosqueavel de 1/2",exclusive luvas, curvas,abertura e fechamento de rasgo.fornecimento e assenta mento</t>
  </si>
  <si>
    <t>15.036.0061-0</t>
  </si>
  <si>
    <t>Eletroduto de pvc rigido rosqueavel de 3/4",exclusive luvas, curvas,abertura e fechamento de rasgo.fornecimento e assenta mento</t>
  </si>
  <si>
    <t>15.036.0130-0</t>
  </si>
  <si>
    <t>Te 90° com inspecao,de pvc,com diametro de(100x75)mm.forneci mento e assentamento</t>
  </si>
  <si>
    <t>15.036.0135-0</t>
  </si>
  <si>
    <t>Te 90° com inspecao,de pvc,com diametro de(75x75)mm.fornecim ento e assentamento</t>
  </si>
  <si>
    <t>15.067.0020-0</t>
  </si>
  <si>
    <t>Cavalete tipo a,compreendendo todos os recursos necessarios conforme instrucoes do edital da cedae,diametro de 1".fornec imento e colocacao</t>
  </si>
  <si>
    <t>15.067.0040-0</t>
  </si>
  <si>
    <t>Conjunto de materiais para ramal predial em pvc rq,diametro de 1/2",padrao normal,ligado em distribuidor de pvc com diam etro de 75mm(3").fornecimento e colocacao</t>
  </si>
  <si>
    <t>18.002.0026-0</t>
  </si>
  <si>
    <t>Lavatorio de louca branca de embutir(cuba),tipo medio luxo,s em ladrao,com medidas em torno de 52x39cm.ferragens em metal cromado:sifao 1680 1"x1.1/4",torneira de pressao 1193 de 1/2 " e valvula de escoamento 1600.rabicho em pvc.fornecimento</t>
  </si>
  <si>
    <t>18.002.0031-0</t>
  </si>
  <si>
    <t>Tanque de louca branca,com coluna e medidas em torno de 60x5 6cm,inclusive acessorios de fixacao.ferragens em metal croma do:torneira de pressao 1158 de 1/2",valvula de escoamento 16 06 e sifao 1680 de 1.1/2"x1.1/2".fornecimento</t>
  </si>
  <si>
    <t>18.007.0049-0</t>
  </si>
  <si>
    <t>Chuveiro eletrico,em plastico,de 110/220v.fornecimento</t>
  </si>
  <si>
    <t>18.009.0066-0</t>
  </si>
  <si>
    <t>Torneira para pia,com arejador,tubo movel,tipo banca,1167 de 1/2"x17cm aproximadamente,em metal cromado.fornecimento</t>
  </si>
  <si>
    <t>18.009.0058-0</t>
  </si>
  <si>
    <t>Torneira para pia ou tanque,1158 de 1/2"x18cm aproximadament e,em metal cromado.fornecimento</t>
  </si>
  <si>
    <t>18.009.0078-0</t>
  </si>
  <si>
    <t>Torneira para jardim,de 3/4"x10cm aproximadamente,em metal c romado.fornecimento</t>
  </si>
  <si>
    <t>18.012.0090-0</t>
  </si>
  <si>
    <t>Torneira de boia,em bronze,de pressao,de 3/4".fornecimento e colocacao</t>
  </si>
  <si>
    <t>18.013.0108-0</t>
  </si>
  <si>
    <t>Valvula de escoamento para lavatorio,com ladrao,1603 de 1",e m metal cromado.fornecimento</t>
  </si>
  <si>
    <t>18.013.0140-0</t>
  </si>
  <si>
    <t>Tubo de ligacao para vaso sanitario,com anel expansor,em met al cromado.fornecimento</t>
  </si>
  <si>
    <t>18.029.0015-0</t>
  </si>
  <si>
    <t>Bomba hidraulica centrifuga,com motor eletrico,potencia de 1 cv,exclusive acessorios.fornecimento e colocacao</t>
  </si>
  <si>
    <t>18.081.0051-0</t>
  </si>
  <si>
    <t>Banca de granito cinza corumba,com 3cm de espessura,com aber tura para 2 cubas(exclusive estas),sobre apoios de alvenaria de meia vez e verga de concreto,sem revestimento.forneciment o e colocacao</t>
  </si>
  <si>
    <t>15.007.0295-0</t>
  </si>
  <si>
    <t>Seccionador tripolar com fusiveis,acionamento simultaneo,com ando por punho de manobra,15kv-400a.fornecimento e colocacao</t>
  </si>
  <si>
    <t>15.007.0501-0</t>
  </si>
  <si>
    <t>Quadro de distribuicao de energia para disjuntores termo-mag neticos unipolares,de embutir,com porta e barramentos de fas e,neutro e terra,para instalacao de ate 12 disjuntores sem d ispositivo para chave geral.fornecimento e colocacao</t>
  </si>
  <si>
    <t>15.007.0507-0</t>
  </si>
  <si>
    <t>Quadro de distribuicao de energia para disjuntores termo-mag neticos unipolares,de embutir,com porta e barramentos de fas e,neutro e terra,trifasico,para instalacao de ate 24 disjunt ores com dispositivo para chave geral.fornecimento e colocac ao.</t>
  </si>
  <si>
    <t>15.007.0511-0</t>
  </si>
  <si>
    <t>Quadro de distribuicao de energia para disjuntores termo-mag neticos unipolares,de embutir,com porta e barramentos de fas e,neutro e terra,trifasico,para instalacao de ate 32 disjunt ores com dispositivo para chave geral.fornecimento e colocac ao.</t>
  </si>
  <si>
    <t>15.007.0570-0</t>
  </si>
  <si>
    <t>Disjuntor termomagnetico unipolar,de 10 a 30ax250v.fornecime nto e colocacao</t>
  </si>
  <si>
    <t>15.007.0600-0</t>
  </si>
  <si>
    <t>Disjuntor termomagnetico,tripolar,de 10 a 50ax250v.fornecime nto e colocacao</t>
  </si>
  <si>
    <t>15.007.0610-0</t>
  </si>
  <si>
    <t>Disjuntor termomagnetico,tripolar,de 250ax250v.fornecimento e colocacao</t>
  </si>
  <si>
    <t>15.008.0085-0</t>
  </si>
  <si>
    <t>Cabo de cobre com isolamento termoplastico,compreendendo:pre paro,corte e enfiacao em eletrodutos,na bitola de 2,5mm2,450 /750v.fornecimento e colocacao</t>
  </si>
  <si>
    <t>15.008.0090-0</t>
  </si>
  <si>
    <t>Cabo de cobre com isolamento termoplastico,compreendendo:pre paro,corte e enfiacao em eletrodutos na bitola de 4mm2,450/7 50v.fornecimento e colocacao</t>
  </si>
  <si>
    <t>15.008.0095-0</t>
  </si>
  <si>
    <t>Cabo de cobre com isolamento termoplastico,compreendendo:pre paro,corte e enfiacao em eletrodutos,na bitola de 6mm2,450/7 50v.fornecimento e colocacao</t>
  </si>
  <si>
    <t>15.008.0100-0</t>
  </si>
  <si>
    <t>Cabo de cobre com isolamento termoplastico,compreendendo:pre paro,corte e enfiacao em eletrodutos na bitola de 10mm2,450/ 750v.fornecimento e colocacao</t>
  </si>
  <si>
    <t>15.008.0105-0</t>
  </si>
  <si>
    <t>Cabo de cobre com isolamento termoplastico,compreendendo:pre paro,corte e enfiacao em eletrodutos,na bitola de 16mm2,450/ 750v.fornecimento e colocacao</t>
  </si>
  <si>
    <t>15.008.0110-0</t>
  </si>
  <si>
    <t>Cabo de cobre com isolamento termoplastico,compreendendo:pre paro,corte e enfiacao em eletrodutos,na bitola de 25mm2,450/ 750v.fornecimento e colocacao</t>
  </si>
  <si>
    <t>15.008.0112-0</t>
  </si>
  <si>
    <t>Cabo de cobre com isolamento termoplastico,compreendendo:pre paro,corte e enfiacao em eletrodutos,na bitola de 35mm2,450/ 750v.fornecimento e colocacao</t>
  </si>
  <si>
    <t>15.008.0235-0</t>
  </si>
  <si>
    <t>Cabo de cobre com isolamento termoplastico,compreendendo:pre paro,corte e enfiacao em eletrodutos,na bitola de 50mm2,600/ 1.000v.fornecimento e colocacao</t>
  </si>
  <si>
    <t>15.008.0240-0</t>
  </si>
  <si>
    <t>Cabo de cobre com isolamento termoplastico,compreendendo:pre paro,corte e enfiacao em eletrodutos,na bitola de 70mm2,600/ 1.000v.fornecimento e colocacao</t>
  </si>
  <si>
    <t>15.008.0245-0</t>
  </si>
  <si>
    <t>Cabo de cobre com isolamento termoplastico,compreendendo:pre paro,corte e enfiacao em eletrodutos,na bitola de 95mm2,600/ 1.000v.fornecimento e colocacao</t>
  </si>
  <si>
    <t>15.008.0393-0</t>
  </si>
  <si>
    <t>Cabo de cobre com isolamento termoplastico para tensao de se rvico de 8,7/15kv,compreendendo:preparo,corte e enfiacao em eletroduto,na bitola de 50mm2.fornecimento e colocacao</t>
  </si>
  <si>
    <t>15.011.0017-0</t>
  </si>
  <si>
    <t>Entrada servico(pc),padrao ampla,medicao trifasica,transform ador corrente,1 medidor,instal.muro,carga 35 a 50kw,c/poste concr.completo,cabine alvenaria,c/porta,caixa instal.medidor ,cx.instal.transformador corrente,chave tripolar 200a,porta fusiveis</t>
  </si>
  <si>
    <t>15.011.0162-0</t>
  </si>
  <si>
    <t>Subestacao de 225kva,13,8kv-220/127v,instalada em plataforma ao tempo,padrao ampla,exclusive cabine de medicao</t>
  </si>
  <si>
    <t>15.015.0175-0</t>
  </si>
  <si>
    <t>Instalacao de ponto de forca para 5cv,equivalente a 2 varas de eletroduto de pvc rigido de 3/4",20,00m de fio 4mm2,caixa s e conexoes</t>
  </si>
  <si>
    <t>15.015.0260-0</t>
  </si>
  <si>
    <t>Instalacao de ponto de tomada,embutido na alvenaria,equivale nte a 2 varas de eletroduto de pvc rigido de 1/2",18,00m de fio 2,5mm2,caixas,conexoes e tomada de embutir 2p+t,10a,com placa fosforescente,inclusive abertura e fechamento de rasgo em alven</t>
  </si>
  <si>
    <t>15.018.0506-0</t>
  </si>
  <si>
    <t>Eletrocalha perfurada,com tampa,tipo "u",200x75mm,tratamento superficial pre-zincado a quente,inclusive conexoes,acessor ios e fixacao superior.fornecimento e colocacao</t>
  </si>
  <si>
    <t>15.018.0509-0</t>
  </si>
  <si>
    <t>Eletrocalha perfurada,com tampa,tipo "u",100x100mm,tratament o superficial pre-zincado a quente,inclusive conexoes,acesso rios e fixacao superior.fornecimento e colocacao</t>
  </si>
  <si>
    <t>15.019.0020-0</t>
  </si>
  <si>
    <t>Interruptor de embutir com 1 tecla simples fosforescente e p laca.fornecimento e colocacao</t>
  </si>
  <si>
    <t>15.035.0022-0</t>
  </si>
  <si>
    <t>Eletroduto pesado,diametro de 1",inclusive conexoes e emenda s,exclusive abertura e fechamento de rasgo.fornecimento e as sentamento</t>
  </si>
  <si>
    <t>15.035.0024-0</t>
  </si>
  <si>
    <t>Eletroduto pesado,diametro de 1.1/2",inclusive conexoes e em endas,exclusive abertura e fechamento de rasgo.fornecimento e assentamento</t>
  </si>
  <si>
    <t>15.035.0025-0</t>
  </si>
  <si>
    <t>Eletroduto pesado,diametro de 2",inclusive conexoes e emenda s,exclusive abertura e fechamento de rasgo.fornecimento e as sentamento</t>
  </si>
  <si>
    <t>15.036.0062-0</t>
  </si>
  <si>
    <t>Eletroduto de pvc rigido rosqueavel de 1",exclusive luvas,cu rvas,abertura e fechamento de rasgo.fornecimento e assentame nto</t>
  </si>
  <si>
    <t>18.007.0051-0</t>
  </si>
  <si>
    <t>Duchinha manual,com registro de pressao 1/2" cromado,rabicho cromado,suporte branco,pistola branca,buchas e parafusos pa ra fixacao.fornecimento</t>
  </si>
  <si>
    <t>18.027.0362-0</t>
  </si>
  <si>
    <t>Luminaria de embutir,fixada em laje ou forro,tipo calha,chan frada ou prismatica,esmaltada,completa,equipada com reator e letronico de alto fator de potencia(afp&gt;=0,92)e lampada fluo rescente de 2x20w.fornecimento e colocacao</t>
  </si>
  <si>
    <t>18.027.0365-0</t>
  </si>
  <si>
    <t>Luminaria de embutir,fixada em laje ou forro,tipo calha,chan frada ou prismatica,esmaltada,completa,equipada com reator e letronico de alto fator de potencia(afp&gt;=0,92)e lampada fluo rescente de 2x40w.fornecimento e colocacao</t>
  </si>
  <si>
    <t>18.027.0445-0</t>
  </si>
  <si>
    <t>Arandela completa,de parede,com receptaculo para lampada inc andescente,refletor em material antiferrugem e braco de alum inio anodizado com base para fixacao.fornecimento e colocaca o</t>
  </si>
  <si>
    <t>15.006.0012-0</t>
  </si>
  <si>
    <t>Caixa de incendio externa,padrao cberj,de aco,medindo 70x50x 25cm,compreendendo:2 lances de 15,00m de mangueira de fibra de poliester pura,revestida internamente com borracha vulcan izada no diametro de 1.1/2",empatada,com registro,adaptador e esguic</t>
  </si>
  <si>
    <t>15.007.0208-0</t>
  </si>
  <si>
    <t>Haste para aterramento,de cobre de 5/8"(16mm),com 3,00m de c omprimento.fornecimento e colocacao</t>
  </si>
  <si>
    <t>15.007.0210-0</t>
  </si>
  <si>
    <t>Para-raio de telhado,tipo franklin,em latao cromado,h=37,5cm ,compreendendo:30,00m de cordoalha de cobre 16mm2,haste de t erra e demais materiais necessarios.fornecimento e colocacao</t>
  </si>
  <si>
    <t>15.009.0140-0</t>
  </si>
  <si>
    <t>Cabo solido de cobre eletrolitico nu,tempera mole,classe 2, secao circular de 35mm2.fornecimento e colocacao</t>
  </si>
  <si>
    <t>15.009.0143-0</t>
  </si>
  <si>
    <t>Cabo solido de cobre eletrolitico nu,tempera mole,classe 2,s ecao circular de 50mm2.fornecimento e colocacao</t>
  </si>
  <si>
    <t>15.010.0032-0</t>
  </si>
  <si>
    <t>Cabo telefonico tipo ctp-apl 50(para instalacoes subterranea s especiais)para 30 pares.fornecimento e colocacao</t>
  </si>
  <si>
    <t>15.010.0042-0</t>
  </si>
  <si>
    <t>Cabo telefonico tipo ci(para instalacoes internas primarias) para 30 pares.fornecimento e colocacao</t>
  </si>
  <si>
    <t>15.015.0203-0</t>
  </si>
  <si>
    <t>Instalacao de ponto de telefone ou logica,compreendendo:5 va ras de eletroduto de 3/4",conexoes e caixas</t>
  </si>
  <si>
    <t>15.018.0140-0</t>
  </si>
  <si>
    <t>Caixa de passagem nº2 para telefone,conforme especificacao d a telebras,nas dimensoes de 20x20x13,5cm.fornecimento e colo cacao</t>
  </si>
  <si>
    <t>15.018.0512-0</t>
  </si>
  <si>
    <t>Eletrocalha perfurada,com tampa tipo "u",300x100mm,tratament o superficial pre-zincado a quente,inclusive conexoes,acesso rios e fixacao superior.fornecimento e colocacao</t>
  </si>
  <si>
    <t>15.029.0016-0</t>
  </si>
  <si>
    <t>Registro de gaveta,em bronze,com diametro de 2.1/2".fornecim ento e colocacao</t>
  </si>
  <si>
    <t>15.031.0016-0</t>
  </si>
  <si>
    <t>Tubo de ferro galvanizado de 2.1/2",com costura,exclusive em endas,conexoes,abertura e fechamento de rasgo.fornecimento e assentamento</t>
  </si>
  <si>
    <t>18.032.0012-0</t>
  </si>
  <si>
    <t>Extintor de incendio,tipo agua-pressurizada,de 10l,inclusive suporte de parede e carga completa.fornecimento e colocacao</t>
  </si>
  <si>
    <t>18.032.0015-0</t>
  </si>
  <si>
    <t>Extintor de incendio,tipo gas carbonico(co2),de 6kg,completo .fornecimento e colocacao</t>
  </si>
  <si>
    <t>21.028.0020-0</t>
  </si>
  <si>
    <t>Conector para haste de aterramento de para-raio,com uma desc ida de 5/8".fornecimento</t>
  </si>
  <si>
    <t>08.020.0012-0</t>
  </si>
  <si>
    <t>Pavimentacao lajotas concreto,altamente vibrado,intertravado ,c/articulacao vertical,pre-fabricados,cor natural,esp.10cm, resistencia a compressao 35mpa,assentes sobre colchao po-de- pedra,areia ou material equivalente,c/juntas tomadas c/argam assa c</t>
  </si>
  <si>
    <t>08.021.0001-0</t>
  </si>
  <si>
    <t>Regularizacao de subleito,de acordo com as "instrucoes para execucao",do der-rj.o custo indeniza as operacoes de execuca o e transporte de agua e se aplica a area efetivamente regul arizada,exclusive transporte e escavacao de corretivos</t>
  </si>
  <si>
    <t>09.002.0017-0</t>
  </si>
  <si>
    <t>Plantio de plantas de cobertura vegetal,considerando 8 mudas /m2,exclusive fornecimento da planta</t>
  </si>
  <si>
    <t>09.003.0200-0</t>
  </si>
  <si>
    <t>Especies vegetais c/altura de(0,15 a 0,30)m,tipo ophiopogon jaburan(barba-de-serpente),kalanchoe blossfeldiana(calancoe) ,maranta bicolor(caete)ou similar e considerando 25 mudas p/ m2.fornecimento</t>
  </si>
  <si>
    <t>09.006.0003-0</t>
  </si>
  <si>
    <t>Enchimento de cavas,sendo um terco com terra preta vegetal</t>
  </si>
  <si>
    <t>20.008.0002-0</t>
  </si>
  <si>
    <t>Base de brita corrida,medida apos a compactacao,exclusive o fornecimento e transporte dos materiais</t>
  </si>
  <si>
    <t>20.097.0004-0</t>
  </si>
  <si>
    <t>Brita corrida,inclusive transporte,para regiao metropolitana do rio de janeiro.fornecimento</t>
  </si>
  <si>
    <t>58.002.0155-1</t>
  </si>
  <si>
    <t>Meio fio de conc. simples(fck=15 mpa), moldado no local, tip o der-rj, med. 0,15m base, alt. 0,30m. forn., escav e reater</t>
  </si>
  <si>
    <t>15.001.0073-0</t>
  </si>
  <si>
    <t>15.020.0900-0</t>
  </si>
  <si>
    <t>Caixa de descarga embutida linha Ecolite com acionamento</t>
  </si>
  <si>
    <t>18.002.0900-0</t>
  </si>
  <si>
    <t>18.002.0901-0</t>
  </si>
  <si>
    <t>18.002.0902-0</t>
  </si>
  <si>
    <t>18.002.0903-0</t>
  </si>
  <si>
    <t>18.002.0904-0</t>
  </si>
  <si>
    <t>18.002.0905-0</t>
  </si>
  <si>
    <t>18.002.0906-0</t>
  </si>
  <si>
    <t>Valvula de escoamento para lavatório 1"</t>
  </si>
  <si>
    <t>15.018.0155-0</t>
  </si>
  <si>
    <t>Caixa de passagem nº5,para telefone,conforme especificacao d a telebras,nas dimensoe de 80x80x13,5cm.fornecimento e coloc acao</t>
  </si>
  <si>
    <t>TR</t>
  </si>
  <si>
    <t>16.001.9999-0</t>
  </si>
  <si>
    <t>01.050.0034-0</t>
  </si>
  <si>
    <t>Projeto estrutural para predios escolares e administrativos ate 500m2,apresentado em autocad nos padroes da contratante, constando de plantas de forma,armacao e detalhes,de acordo c om a abnt</t>
  </si>
  <si>
    <t>01.050.0035-0</t>
  </si>
  <si>
    <t>Projeto estrutural para predios escolares e administrativos de 501 ate 3.000m2,apresentado em autocad nos padroes da con tratante,constando de plantas de forma,armacao e detalhes,de acordo com a abnt</t>
  </si>
  <si>
    <t>01.050.0049-0</t>
  </si>
  <si>
    <t>Projeto executivo de instalacao de incendio para predios esc olares e/ou administrativos ate 500m2,apresentado em autocad ,inclusive as legalizacoes pertinentes</t>
  </si>
  <si>
    <t>01.050.0050-0</t>
  </si>
  <si>
    <t>Projeto executivo de instalacao de incendio para predios esc olares e/ou administrativos de 501 ate 3.000m2,apresentado e m autocad,inclusive as legalizacoes pertinentes</t>
  </si>
  <si>
    <t>01.050.0087-0</t>
  </si>
  <si>
    <t>Projeto executivo de instalacao de esgoto sanitario e aguas pluviais para predios escolares e/ou administrativos ate 500 m2,apresentado em autocad,inclusive as legalizacoes pertinen tes</t>
  </si>
  <si>
    <t>01.050.0088-0</t>
  </si>
  <si>
    <t>Projeto executivo de instalacao de esgoto sanitario e aguas pluviais para predios escolares e/ou administrativos de 501 ate 3.000m2,apresentado em autocad,inclusive as legalizacoes pertinentes</t>
  </si>
  <si>
    <t>01.050.0098-0</t>
  </si>
  <si>
    <t>Projeto executivo de instalacao hidraulica para predios esco lares e/ou administrativos ate 500m2,apresentado em autocad, inclusive as legalizacoes pertinentes</t>
  </si>
  <si>
    <t>01.050.0099-0</t>
  </si>
  <si>
    <t>Projeto executivo de instalacao hidraulica para predios esco lares e/ou administrativos de 501 a 3.000m2,apresentado em a utocad,inclusive as legalizacoes pertinentes</t>
  </si>
  <si>
    <t>01.050.0113-0</t>
  </si>
  <si>
    <t>Projeto executivo de instalacao eletrica para predios escola res e/ou administrativos ate 500m2,apresentado em autocad,in clusive as legalizacoes pertinentes</t>
  </si>
  <si>
    <t>01.050.0114-0</t>
  </si>
  <si>
    <t>Projeto executivo de instalacao eletrica para predios escola res e/ou administrativos de 501 ate 3.000m2,apresentado em a utocad,inclusive as legalizacoes pertinentes</t>
  </si>
  <si>
    <t>01.050.0128-0</t>
  </si>
  <si>
    <t>Projeto executivo de sistema de ar condicionado,em autocad,e m predios com area de ate 500m2</t>
  </si>
  <si>
    <t>01.050.0129-0</t>
  </si>
  <si>
    <t>Projeto executivo de sistema de ar condicionado,em autocad,e m predios com area de 501 ate 3.000m2</t>
  </si>
  <si>
    <t>01.050.0138-0</t>
  </si>
  <si>
    <t>Projeto executivo de arquitetura para area destinada a abrig ar subestacao,ate 2750kva,inclusive detalhamento da serralhe ria e dos cubiculos,apresentado em autocad nos padroes da co ntratante</t>
  </si>
  <si>
    <t>Administracao geral de obras públicas</t>
  </si>
  <si>
    <t>Descarga de materiais e residuos em locais de disposicao final aut...</t>
  </si>
  <si>
    <t>Camada impermeabilizadora de piso,de concreto simples,com 10 cm de espessura,no traco 1:3:4,com impermeabilizante de pega normal adicionado a agua da mistura do concreto na dosagem 1:12</t>
  </si>
  <si>
    <t>Porta em pvc medindo 0,60x2,10m (cotacao)</t>
  </si>
  <si>
    <t>Porta em pvc medindo 0,80x2,10m (cotacao)</t>
  </si>
  <si>
    <t>Automacao de portas, Fornecimento instalacao (cotacao)</t>
  </si>
  <si>
    <t>Painel de vidro medindo estruturado em perfilados (cotacao)</t>
  </si>
  <si>
    <t>Esquadria em pvc tipo maxim-ar (cotacao)</t>
  </si>
  <si>
    <t>Painel de vidro medindo estruturado (cotacao)</t>
  </si>
  <si>
    <t>Esquadria de correr em pvc tipo maximar-ar 2,00x80m. Forn. Inst.(cotacao)</t>
  </si>
  <si>
    <t>14.001.0908-0</t>
  </si>
  <si>
    <t>Esquadria de correr em pvc tipo maximar-ar 3,00x1,50m. Forn. Inst.(cotacao)</t>
  </si>
  <si>
    <t>Conjunto 6521 linha arquiteto da La Fonte com acabamento</t>
  </si>
  <si>
    <t>Corrimao em inox diam 3 cm (cotacao)</t>
  </si>
  <si>
    <t>Tela metálica tipo GKD da Hunter Douglas ou equivante</t>
  </si>
  <si>
    <t>Revestimento ceramico linha Broadway line 60x120cm (cotacao)</t>
  </si>
  <si>
    <t>Conjunto de fixacao de bacias (cotacao)</t>
  </si>
  <si>
    <t>Anel de vedacao para bacias AV90 da Deca ou equivalente</t>
  </si>
  <si>
    <t>Bacia sanitária ref. 02355, linha Saveiro, cor branca (cotacao)</t>
  </si>
  <si>
    <t>Bacia sanitária Handicapped, ref. 54309, linha Styluslinha Saveiro</t>
  </si>
  <si>
    <t>15.020.0901-0</t>
  </si>
  <si>
    <t>Cuba em aco inoxidavel modelo ES6 tipo AISI 304</t>
  </si>
  <si>
    <t>Torneira para lavatório de bancada modelo Pressmatic 12</t>
  </si>
  <si>
    <t>Valvula de escoamento para pia 4.1/2" (cotacao)</t>
  </si>
  <si>
    <t>Assento Plastico para bacia sanitária cor branco gelo</t>
  </si>
  <si>
    <t>Assento Handcapped Poliester branco p/ bacia sanitária</t>
  </si>
  <si>
    <t>Barra de apoio reta ref. 1000.006.-800mm da Teckinox (cotacao)</t>
  </si>
  <si>
    <t>Barra de apoio para lavatório ref. 1000.018 da (cotacao)</t>
  </si>
  <si>
    <t>Abrigo para hidrometro de 2",nas dimensoes de 1,50x0,70x0,90 m,em alvenaria de tijolos furados de 10x20x20cm,paredes de meia vez,revestidas com argamassa de cimento e saibro,no tra co 1:6,com fundo de concreto e tampa de concreto armado,port a de 140</t>
  </si>
  <si>
    <t>Descarga de materiais e resíduos em locais de disposicao final aut...</t>
  </si>
  <si>
    <t>18.030.0710-0</t>
  </si>
  <si>
    <t>Sistema de ar condicionado central,tipo "chiller",condensaca o a ar,para areas de conforto termico,nos termos da nbr 1640 1,de 50,1 ate 100tr</t>
  </si>
  <si>
    <t>18.040.0020-0</t>
  </si>
  <si>
    <t>Elevador hidraulico,com capacidade para 8 pessoas,560kg,velo e de 0,53m/s,percurso 11,3m,paradas 4(t1 a 3),com motor trif asico de 220v,60hz,sistema hidraulico,sistema eletronico de comando e controle dotado de display digital,isolador de pos icao no</t>
  </si>
  <si>
    <t>Telhado verde feito com placas de cobertura vegetal de plantas</t>
  </si>
  <si>
    <t>CANTEIRO DE OBRA</t>
  </si>
  <si>
    <t>MOVIMENTO DE TERRA</t>
  </si>
  <si>
    <t>codigo</t>
  </si>
  <si>
    <t>descrição</t>
  </si>
  <si>
    <t>unid</t>
  </si>
  <si>
    <t>pr.unit</t>
  </si>
  <si>
    <t>quant.</t>
  </si>
  <si>
    <t>acresc %</t>
  </si>
  <si>
    <t>quant corrig</t>
  </si>
  <si>
    <t>pr final</t>
  </si>
  <si>
    <t>10965</t>
  </si>
  <si>
    <t>n/encontr</t>
  </si>
  <si>
    <t>10982</t>
  </si>
  <si>
    <t>soma:</t>
  </si>
  <si>
    <t>07167</t>
  </si>
  <si>
    <t>CONTAINER P/ESCRITORIO</t>
  </si>
  <si>
    <t>UNxME</t>
  </si>
  <si>
    <t>13648</t>
  </si>
  <si>
    <t>07171</t>
  </si>
  <si>
    <t>CONTAINER P/SANIT. E VESTIARIO,C/7 VASOS</t>
  </si>
  <si>
    <t>01981</t>
  </si>
  <si>
    <t>MOTORISTA DE CAMINHAO E CARRETA</t>
  </si>
  <si>
    <t>01999</t>
  </si>
  <si>
    <t>SERVENTE</t>
  </si>
  <si>
    <t>01687</t>
  </si>
  <si>
    <t>CAMINHAO CARROC. FIXA, TRUC. 12T (CP</t>
  </si>
  <si>
    <t>01688</t>
  </si>
  <si>
    <t>CAMINHAO CARROC. FIXA TRUC. 12T (CF)</t>
  </si>
  <si>
    <t>01689</t>
  </si>
  <si>
    <t>CAMINHAO CARROC. FIXA TRUC. 12T (CI)</t>
  </si>
  <si>
    <t>02003</t>
  </si>
  <si>
    <t>GUINDAUTO 3,5T, ALCANCE 5,90M (CP)</t>
  </si>
  <si>
    <t>02004</t>
  </si>
  <si>
    <t>GUINDAUTO 3,5T, ALCANCE 5,90M (CI)</t>
  </si>
  <si>
    <t>01967</t>
  </si>
  <si>
    <t>CARPINTEIRO DE ESQUADRIAS DE MAD.</t>
  </si>
  <si>
    <t>00159</t>
  </si>
  <si>
    <t>CHAPA MAD. COMP. RESINADA, ESP. 06MM</t>
  </si>
  <si>
    <t>00368</t>
  </si>
  <si>
    <t>PINUS, PECA 3"x3"</t>
  </si>
  <si>
    <t>00453</t>
  </si>
  <si>
    <t>PREGO COM OU S/CABECA DE 12x12 A 18x30</t>
  </si>
  <si>
    <t>01968</t>
  </si>
  <si>
    <t>PEDREIRO</t>
  </si>
  <si>
    <t>01993</t>
  </si>
  <si>
    <t>BOMBEIRO HIDR.</t>
  </si>
  <si>
    <t>00148</t>
  </si>
  <si>
    <t>TUBO FGALV. C/COSTURA (P/AGUA) 3/4"</t>
  </si>
  <si>
    <t>00559</t>
  </si>
  <si>
    <t>TIJOLO CERAM. FURADO 10X20X20CM</t>
  </si>
  <si>
    <t>00688</t>
  </si>
  <si>
    <t>LIGACAO DE AGUA CEDAE 3/4"</t>
  </si>
  <si>
    <t>00702</t>
  </si>
  <si>
    <t>REGISTRO DE GAVETA BRONZE 3/4"</t>
  </si>
  <si>
    <t>00788</t>
  </si>
  <si>
    <t>CAIXA D'AGUA FIBRA/POLIETILENO DE 1000L</t>
  </si>
  <si>
    <t>00843</t>
  </si>
  <si>
    <t>TUBO CERAM. ESGOTO SANIT. DIAM. 100MM</t>
  </si>
  <si>
    <t>00872</t>
  </si>
  <si>
    <t>CURVA 45 OU 90 GRAUS CERAM. 100MM</t>
  </si>
  <si>
    <t>00365</t>
  </si>
  <si>
    <t>PINUS,PECA 1" X 12" E 1" X 9".</t>
  </si>
  <si>
    <t>01605</t>
  </si>
  <si>
    <t>ARGAMASSA CIM., AREIA TRACO 1:3 (MEC</t>
  </si>
  <si>
    <t>02082</t>
  </si>
  <si>
    <t>LIGACAO AGUAS PLUVIAIS OU DOMICILIAR</t>
  </si>
  <si>
    <t>01983</t>
  </si>
  <si>
    <t>ELETRICISTA</t>
  </si>
  <si>
    <t>00196</t>
  </si>
  <si>
    <t>TUBO FGALV. C/COSTURA (P/AGUA) 2.1/2"</t>
  </si>
  <si>
    <t>00199</t>
  </si>
  <si>
    <t>CHAVE FACA TRIP.,MAR/ARD,100AX250V</t>
  </si>
  <si>
    <t>00282</t>
  </si>
  <si>
    <t>CABO C/ISOL. TERMOPL., 0750V - 016MM2</t>
  </si>
  <si>
    <t>02338</t>
  </si>
  <si>
    <t>ELETRODUTO PVC RIG. 1/2" PRETO (BARRA)</t>
  </si>
  <si>
    <t>02376</t>
  </si>
  <si>
    <t>FUSIVEL FACA 100A-250V FIXO</t>
  </si>
  <si>
    <t>02379</t>
  </si>
  <si>
    <t>CURVA 90 GRAUS PVC RQ P/ELETR. 1.1/2"</t>
  </si>
  <si>
    <t>02501</t>
  </si>
  <si>
    <t>CONDUITE FLEXIVEL GALV. 1.1/2"</t>
  </si>
  <si>
    <t>02602</t>
  </si>
  <si>
    <t>MACARANDUBA SERRADA 3"x6"</t>
  </si>
  <si>
    <t>04210</t>
  </si>
  <si>
    <t>ISOLADOR TIPO CARRETILHA MARROM 72x72MM</t>
  </si>
  <si>
    <t>04406</t>
  </si>
  <si>
    <t>ISOLADOR DE PINO HI-TOP, CLASSE 15KV</t>
  </si>
  <si>
    <t>05268</t>
  </si>
  <si>
    <t>ABRACADEIRA TIPO COPO 1/2"</t>
  </si>
  <si>
    <t>00289</t>
  </si>
  <si>
    <t>CABO COBRE NU MOLE, DE 010 A 500MM2</t>
  </si>
  <si>
    <t>02336</t>
  </si>
  <si>
    <t>LUVA P/ELETR. FERRO ZINCADO LEVE 2.1/2"</t>
  </si>
  <si>
    <t>02341</t>
  </si>
  <si>
    <t>ELETRODUTO PVC RIG. 3/4" PRETO (BARRA)</t>
  </si>
  <si>
    <t>02347</t>
  </si>
  <si>
    <t>ELETRODUTO PVC RIG. 2.1/2" PRETO (BARRA)</t>
  </si>
  <si>
    <t>02497</t>
  </si>
  <si>
    <t>CINTA FGALV. 7.1/2"</t>
  </si>
  <si>
    <t>02864</t>
  </si>
  <si>
    <t>ARAME GALV. N. 12</t>
  </si>
  <si>
    <t>02944</t>
  </si>
  <si>
    <t>CURVA 90 GRAUS PVC RQ P/ELETR. 2.1/2"</t>
  </si>
  <si>
    <t>03889</t>
  </si>
  <si>
    <t>SUPORTE P/TRANSFORM., EM POSTE CIRC.</t>
  </si>
  <si>
    <t>03898</t>
  </si>
  <si>
    <t>POSTE DE CONCR. CIRC. 11M, 400KGF</t>
  </si>
  <si>
    <t>03971</t>
  </si>
  <si>
    <t>CINTA FGALV. 6"</t>
  </si>
  <si>
    <t>03973</t>
  </si>
  <si>
    <t>CAIXA P/INSTAL. DE MEDIDOR TRIFASICO</t>
  </si>
  <si>
    <t>03975</t>
  </si>
  <si>
    <t>CAIXA P/INSTAL. DE TRANSFORM.DE CORRENTE</t>
  </si>
  <si>
    <t>04271</t>
  </si>
  <si>
    <t>BUCHA E ARRUELA P/ELETR. FGALV. 2.1/2"</t>
  </si>
  <si>
    <t>04288</t>
  </si>
  <si>
    <t>CABO C/ISOL. TERMOPL., 1000V - 070MM2</t>
  </si>
  <si>
    <t>04335</t>
  </si>
  <si>
    <t>CHAVE BLINDADA TRIPOLAR 400Ax250V</t>
  </si>
  <si>
    <t>04337</t>
  </si>
  <si>
    <t>HASTE P/ATERRAMENTO COBRE DIAM. 16MMX3M</t>
  </si>
  <si>
    <t>04338</t>
  </si>
  <si>
    <t>PARA-RAIO VALV. 15KV, 5KA ATERRADO</t>
  </si>
  <si>
    <t>05263</t>
  </si>
  <si>
    <t>ARMACAO SECUNDARIA OU REX P/1 LINHA</t>
  </si>
  <si>
    <t>05399</t>
  </si>
  <si>
    <t>MAO-FRANCESA P/CRUZETA DE MAD.</t>
  </si>
  <si>
    <t>05400</t>
  </si>
  <si>
    <t>CRUZETA MAD. 9x11,5x200CM,P/LINHA 13,8KV</t>
  </si>
  <si>
    <t>05401</t>
  </si>
  <si>
    <t>SELA P/CRUZETA DE MAD.</t>
  </si>
  <si>
    <t>05566</t>
  </si>
  <si>
    <t>PINO P/ISOLADOR 15KV C/PORCA E ARRUELA</t>
  </si>
  <si>
    <t>05688</t>
  </si>
  <si>
    <t>CHAVE FUSIVEL UNIPOLAR 15KV-100A</t>
  </si>
  <si>
    <t>07676</t>
  </si>
  <si>
    <t>TERMINAL MEC.PRES.1 CABO BIT.50-70MM2</t>
  </si>
  <si>
    <t>07700</t>
  </si>
  <si>
    <t>TERMINAL MEC.COMP. COBRE CABO BIT.95MM2</t>
  </si>
  <si>
    <t>07701</t>
  </si>
  <si>
    <t>TERMINAL MEC.COMP. COBRE CABO BIT.120MM2</t>
  </si>
  <si>
    <t>01005</t>
  </si>
  <si>
    <t>CAMINHAO CARROC. FIXA, 7,5T (CF)</t>
  </si>
  <si>
    <t>01640</t>
  </si>
  <si>
    <t>FORMAS MADEIRA PARAM. PLANOS, 2 VEZE</t>
  </si>
  <si>
    <t>01647</t>
  </si>
  <si>
    <t>CONCRETO FCK 10MPA INCL. MAT.,PREP.,</t>
  </si>
  <si>
    <t>01648</t>
  </si>
  <si>
    <t>ALVENARIA TIJ. FURADO 10X20X20CM</t>
  </si>
  <si>
    <t>02057</t>
  </si>
  <si>
    <t>TRANSPORTE CARGA CAMINHAO 8T, 30KM/H</t>
  </si>
  <si>
    <t>T X K</t>
  </si>
  <si>
    <t>02129</t>
  </si>
  <si>
    <t>CONCRETO ARMADO FCK 15MPA</t>
  </si>
  <si>
    <t>03032</t>
  </si>
  <si>
    <t>ESCAVACAO MAN. 1ªCAT., ATE 1,50M</t>
  </si>
  <si>
    <t>03049</t>
  </si>
  <si>
    <t>CONCRETO CICLOPICO C/ CONCR. FCK 10M</t>
  </si>
  <si>
    <t>03082</t>
  </si>
  <si>
    <t>ALVENARIA TIJ. MACICO 7X10X20CM</t>
  </si>
  <si>
    <t>03085</t>
  </si>
  <si>
    <t>EMBOCO ARG. CIM. E AREIA TRACO 1:2</t>
  </si>
  <si>
    <t>06913</t>
  </si>
  <si>
    <t>SERRALHEIRO DA CONSTRUCAO CIVIL</t>
  </si>
  <si>
    <t>00011</t>
  </si>
  <si>
    <t>CANTONEIRA ACO 5/8"X1/8" A 1.1/2"X1/8"</t>
  </si>
  <si>
    <t>00252</t>
  </si>
  <si>
    <t>PARAFUSO 8x100MM, C/ROSCA</t>
  </si>
  <si>
    <t>00350</t>
  </si>
  <si>
    <t>PINUS, PECA 1"x9"</t>
  </si>
  <si>
    <t>00510</t>
  </si>
  <si>
    <t>RECEPTACULO P/LAMPADA, BASE E-27</t>
  </si>
  <si>
    <t>00600</t>
  </si>
  <si>
    <t>VIDRO PLANO 3MM</t>
  </si>
  <si>
    <t>00665</t>
  </si>
  <si>
    <t>PARAFUSO LATAO 2.1/2"x5,5MM (N. 12)</t>
  </si>
  <si>
    <t>00666</t>
  </si>
  <si>
    <t>BUCHA DE NYLON S-12</t>
  </si>
  <si>
    <t>00701</t>
  </si>
  <si>
    <t>REGISTRO DE GAVETA BRONZE 1/2"</t>
  </si>
  <si>
    <t>00760</t>
  </si>
  <si>
    <t>PORTA LISA SEMI-OCA P/PINT. 80x210x3CM</t>
  </si>
  <si>
    <t>00762</t>
  </si>
  <si>
    <t>PORTA LISA SEMI-OCA P/PINT. 60x210x3CM</t>
  </si>
  <si>
    <t>00784</t>
  </si>
  <si>
    <t>CAIXA D'AGUA FIBRA/POLIETILENO DE 0500L</t>
  </si>
  <si>
    <t>00986</t>
  </si>
  <si>
    <t>TARJETA, FIO REDONDO 2" EM F. CROM.</t>
  </si>
  <si>
    <t>01361</t>
  </si>
  <si>
    <t>CHAPA MAD. COMP. PLASTIF., ESP. 10MM</t>
  </si>
  <si>
    <t>02315</t>
  </si>
  <si>
    <t>DISJUNTOR 1 POLO QUICK-LAG 10 A 30A</t>
  </si>
  <si>
    <t>02316</t>
  </si>
  <si>
    <t>CORDAO PLASTICO PARALELO 2x2,5MM2</t>
  </si>
  <si>
    <t>02317</t>
  </si>
  <si>
    <t>FITA ISOLANTE C/3/4" LARG. E 20M COMP.</t>
  </si>
  <si>
    <t>02339</t>
  </si>
  <si>
    <t>ADESIVO PLASTICO PARA TUBO PVC-EMB.75G</t>
  </si>
  <si>
    <t>02340</t>
  </si>
  <si>
    <t>LUVA PVC RQ 1/2"</t>
  </si>
  <si>
    <t>02472</t>
  </si>
  <si>
    <t>GLOBO ESFERICO EM VID. 4"x6"</t>
  </si>
  <si>
    <t>02502</t>
  </si>
  <si>
    <t>FLANGE PVC RQ SEXTAVADO 3/4"</t>
  </si>
  <si>
    <t>02562</t>
  </si>
  <si>
    <t>TUBO PVC RIGIDO RQ EM BARRAS 1/2"</t>
  </si>
  <si>
    <t>02563</t>
  </si>
  <si>
    <t>TUBO PVC RIGIDO RQ EM BARRAS 3/4"</t>
  </si>
  <si>
    <t>02614</t>
  </si>
  <si>
    <t>TUBO PVC PB ESGOTO SECUNDARIO DE 040MM</t>
  </si>
  <si>
    <t>02616</t>
  </si>
  <si>
    <t>TUBO PVC PB ESGOTO PRIMARIO DE 075MM</t>
  </si>
  <si>
    <t>02617</t>
  </si>
  <si>
    <t>TUBO PVC PB ESGOTO PRIMARIO DE 100MM</t>
  </si>
  <si>
    <t>02619</t>
  </si>
  <si>
    <t>BUCHA PVC RQ 3/4"x1/2"</t>
  </si>
  <si>
    <t>02623</t>
  </si>
  <si>
    <t>JOELHO 90 GRAUS PVC RQ 1/2"</t>
  </si>
  <si>
    <t>02624</t>
  </si>
  <si>
    <t>JOELHO 90 GRAUS PVC RQ 3/4"</t>
  </si>
  <si>
    <t>02634</t>
  </si>
  <si>
    <t>TE 90 GRAUS PVC RQ 1/2"</t>
  </si>
  <si>
    <t>02648</t>
  </si>
  <si>
    <t>CHUVEIRO PLASTICO BRANCO COMPLETO</t>
  </si>
  <si>
    <t>02653</t>
  </si>
  <si>
    <t>CURVA 90 GRAUS PVC CURTA 050MM</t>
  </si>
  <si>
    <t>02655</t>
  </si>
  <si>
    <t>CURVA 90 GRAUS PVC CURTA 100MM</t>
  </si>
  <si>
    <t>02669</t>
  </si>
  <si>
    <t>ADAPTADOR P/VALVULA PIA E LAVATORIO 40MM</t>
  </si>
  <si>
    <t>02672</t>
  </si>
  <si>
    <t>RALO PVC SIF. 150x185x75mm COMPLETO</t>
  </si>
  <si>
    <t>02884</t>
  </si>
  <si>
    <t>FECHADURA CAIXAO SOBREPOR F. RESINADO</t>
  </si>
  <si>
    <t>02984</t>
  </si>
  <si>
    <t>RABICHO PLAST. 30CM SAIDA DE 1/2"</t>
  </si>
  <si>
    <t>03902</t>
  </si>
  <si>
    <t>TORNEIRA DE PRESSAO 1/2"</t>
  </si>
  <si>
    <t>03926</t>
  </si>
  <si>
    <t>CAIXA DESC. DE PLAST., EXTERNA</t>
  </si>
  <si>
    <t>03944</t>
  </si>
  <si>
    <t>ASSENTO SANIT. PLASTICO TIPO POPULAR</t>
  </si>
  <si>
    <t>03954</t>
  </si>
  <si>
    <t>VALVULA P/LAVATORIO S/UNHO, EM PVC</t>
  </si>
  <si>
    <t>03960</t>
  </si>
  <si>
    <t>ANEL DE CONCR. PRE-MOLD. P/CI,ALT. 300MM</t>
  </si>
  <si>
    <t>03961</t>
  </si>
  <si>
    <t>ANEL DE CONCR. PRE-MOLD. P/CI,ALT. 150MM</t>
  </si>
  <si>
    <t>03963</t>
  </si>
  <si>
    <t>FUNDO P/CI, C/600MM DE DIAM.</t>
  </si>
  <si>
    <t>04307</t>
  </si>
  <si>
    <t>TOMADA SOBREPOR 2P+T,10A-PADR.BR</t>
  </si>
  <si>
    <t>04745</t>
  </si>
  <si>
    <t>TORNEIRA DE BOIA BRONZE PRESSAO 3/4"</t>
  </si>
  <si>
    <t>04915</t>
  </si>
  <si>
    <t>DOBRADICA F. LAMIN. 3"x3"x5/64"</t>
  </si>
  <si>
    <t>05468</t>
  </si>
  <si>
    <t>CADEADO C/DUPLA TRAVA, CORPO LATAO, 30MM</t>
  </si>
  <si>
    <t>05555</t>
  </si>
  <si>
    <t>LAVATORIO LOUCA BRANCO,POP,55X45CM,C/FIX</t>
  </si>
  <si>
    <t>05660</t>
  </si>
  <si>
    <t>PORTA CADEADO 4.1/2", EM F. ZINCADO</t>
  </si>
  <si>
    <t>05906</t>
  </si>
  <si>
    <t>PARAFUSO ROSCA SOBERBA FERRO 3,8x30MM</t>
  </si>
  <si>
    <t>05914</t>
  </si>
  <si>
    <t>INTERRUPTOR SOBREPOR SIMPLES 4A-250V</t>
  </si>
  <si>
    <t>05953</t>
  </si>
  <si>
    <t>BOLSA DE LIGACAO P/VASO SANIT.</t>
  </si>
  <si>
    <t>07020</t>
  </si>
  <si>
    <t>VASO SANITARIO BRANCO POPULAR</t>
  </si>
  <si>
    <t>08000</t>
  </si>
  <si>
    <t>TELHA OND. CIM. S/AMIANTO 2,44X1,10M-6MM</t>
  </si>
  <si>
    <t>11438</t>
  </si>
  <si>
    <t>01633</t>
  </si>
  <si>
    <t>CONCRETO FCK 10MPA</t>
  </si>
  <si>
    <t>01635</t>
  </si>
  <si>
    <t>CONCRETO FCK 15MPA</t>
  </si>
  <si>
    <t>01653</t>
  </si>
  <si>
    <t>PISO CIMENTADO ESP. 1,5CM</t>
  </si>
  <si>
    <t>01745</t>
  </si>
  <si>
    <t>PREPARO CONCR. BETON. 320L; 2,0M3/H</t>
  </si>
  <si>
    <t>01764</t>
  </si>
  <si>
    <t>LANCAMENTO CONC.S/ARM.2,0M3/H, HORIZ</t>
  </si>
  <si>
    <t>10806</t>
  </si>
  <si>
    <t>01966</t>
  </si>
  <si>
    <t>PINTOR</t>
  </si>
  <si>
    <t>02385</t>
  </si>
  <si>
    <t>LIXA D'AGUA N. 100</t>
  </si>
  <si>
    <t>03876</t>
  </si>
  <si>
    <t>TINTA ACRILICA SEMI-BRILHANTE (18L)</t>
  </si>
  <si>
    <t>06028</t>
  </si>
  <si>
    <t>SELADOR ACRIL. NA COR BRANCA</t>
  </si>
  <si>
    <t>GL</t>
  </si>
  <si>
    <t>01016</t>
  </si>
  <si>
    <t>ROLO COMPACT. 5 A 10T 58,5CV (CP)</t>
  </si>
  <si>
    <t>01018</t>
  </si>
  <si>
    <t>ROLO COMPACT. 5 A 10T 58,5CV (CI)</t>
  </si>
  <si>
    <t>01470</t>
  </si>
  <si>
    <t>ELEVADOR P/TRANSP. MAT.,C/GUINCHO 12,5CV</t>
  </si>
  <si>
    <t>01582</t>
  </si>
  <si>
    <t>CABO ACO 5/8"</t>
  </si>
  <si>
    <t>01004</t>
  </si>
  <si>
    <t>CAMINHAO CARROC. FIXA, 7,5T (CP)</t>
  </si>
  <si>
    <t>01006</t>
  </si>
  <si>
    <t>CAMINHAO CARROC. FIXA 7,5T (CI)</t>
  </si>
  <si>
    <t>01974</t>
  </si>
  <si>
    <t>MONTADOR B</t>
  </si>
  <si>
    <t>00065</t>
  </si>
  <si>
    <t>TELA POLIPROPILENO P/PROTECAO FACHADAS</t>
  </si>
  <si>
    <t>00349</t>
  </si>
  <si>
    <t>PINUS, PECA 1"x12"</t>
  </si>
  <si>
    <t>10962</t>
  </si>
  <si>
    <t>01860</t>
  </si>
  <si>
    <t>TRATOR CARREGADEIRA / RETRO-ESCAV. (</t>
  </si>
  <si>
    <t>01862</t>
  </si>
  <si>
    <t>01970</t>
  </si>
  <si>
    <t>OPERADOR DE MAQ. (TRATOR ETC)</t>
  </si>
  <si>
    <t>02175</t>
  </si>
  <si>
    <t>SOQUETE VIBRATORIO 78KG; 2,5CV (CP)</t>
  </si>
  <si>
    <t>02176</t>
  </si>
  <si>
    <t>SOQUETE VIBRATORIO 78KG; 2,5CV (CI)</t>
  </si>
  <si>
    <t>02026</t>
  </si>
  <si>
    <t>CAMINHAO BASCUL. NO TOCO, 5M3 (CP)</t>
  </si>
  <si>
    <t>02028</t>
  </si>
  <si>
    <t>CAMINHAO BASCUL. NO TOCO, 5M3 (CI)</t>
  </si>
  <si>
    <t>06405</t>
  </si>
  <si>
    <t>ESTACA PRE-MOLD. CARGA 045TF, FORN.</t>
  </si>
  <si>
    <t>06414</t>
  </si>
  <si>
    <t>CRAVACAO ESTACA PRE-MOLD. CARGA 045TF</t>
  </si>
  <si>
    <t>06423</t>
  </si>
  <si>
    <t>EMENDA MET. ESTACA PRE-FABR.,CARGA 045TF</t>
  </si>
  <si>
    <t>01969</t>
  </si>
  <si>
    <t>OPERADOR DE MAQ. AUXILIARES</t>
  </si>
  <si>
    <t>01042</t>
  </si>
  <si>
    <t>CARRETA P/ TRANSP. PESADO 60/80T (CP</t>
  </si>
  <si>
    <t>01044</t>
  </si>
  <si>
    <t>CARRETA P/ TRANSP. PESADO 60/80T (CI</t>
  </si>
  <si>
    <t>01182</t>
  </si>
  <si>
    <t>BATE-ESTACA C/MARTELO 3T (CI)</t>
  </si>
  <si>
    <t>05188</t>
  </si>
  <si>
    <t>JUNTA DE DILATACAO, P/MOV. -16 A +23MM</t>
  </si>
  <si>
    <t>00001</t>
  </si>
  <si>
    <t>AREIA GROSSA LAVADA</t>
  </si>
  <si>
    <t>00149</t>
  </si>
  <si>
    <t>CIMENTO PORTLAND CP-II-32 (SACO DE 50KG)</t>
  </si>
  <si>
    <t>00443</t>
  </si>
  <si>
    <t>BRITA 1 E 2</t>
  </si>
  <si>
    <t>01990</t>
  </si>
  <si>
    <t>CARPINTEIRO DE FORMA</t>
  </si>
  <si>
    <t>01998</t>
  </si>
  <si>
    <t>ARMADOR DE CONCR.</t>
  </si>
  <si>
    <t>02523</t>
  </si>
  <si>
    <t>INSTALACAO AVULSA DE BOMBA DE CONCR.</t>
  </si>
  <si>
    <t>13495</t>
  </si>
  <si>
    <t>01157</t>
  </si>
  <si>
    <t>VIBRADOR IMERSAO ELETR. 2CV (CP)</t>
  </si>
  <si>
    <t>01158</t>
  </si>
  <si>
    <t>VIBRADOR IMERSAO ELETR. 2CV (CI)</t>
  </si>
  <si>
    <t>13723</t>
  </si>
  <si>
    <t>02083</t>
  </si>
  <si>
    <t>COMPOSICAO BASICA ENSAIOS LABORATORI</t>
  </si>
  <si>
    <t>03261</t>
  </si>
  <si>
    <t>MOLDAGEM/COLETA CORPO DE PROVA ATE 5</t>
  </si>
  <si>
    <t>01787</t>
  </si>
  <si>
    <t>PINTURA C/EMULSAO OLEOSA</t>
  </si>
  <si>
    <t>00723</t>
  </si>
  <si>
    <t>PINUS, PECA 3"x6"</t>
  </si>
  <si>
    <t>00798</t>
  </si>
  <si>
    <t>PINUS, PECA 3"x4.1/2"</t>
  </si>
  <si>
    <t>00004</t>
  </si>
  <si>
    <t>ARAME RECOZIDO N. 18</t>
  </si>
  <si>
    <t>06128</t>
  </si>
  <si>
    <t>ACO CA-60 04,2MM (PRECO FABRICA)</t>
  </si>
  <si>
    <t>06129</t>
  </si>
  <si>
    <t>ACO CA-60 05MM (PRECO FABRICA)</t>
  </si>
  <si>
    <t>06211</t>
  </si>
  <si>
    <t>ACO CA-50 06,3MM (PRECO FABRICA)</t>
  </si>
  <si>
    <t>06212</t>
  </si>
  <si>
    <t>ACO CA-50 08MM (PRECO FABRICA)</t>
  </si>
  <si>
    <t>06213</t>
  </si>
  <si>
    <t>ACO CA-50 10MM (PRECO FABRICA)</t>
  </si>
  <si>
    <t>06214</t>
  </si>
  <si>
    <t>ACO CA-50 12,5MM (PRECO FABRICA)</t>
  </si>
  <si>
    <t>06215</t>
  </si>
  <si>
    <t>ACO CA-50 16MM (PRECO FABRICA)</t>
  </si>
  <si>
    <t>06216</t>
  </si>
  <si>
    <t>ACO CA-50 20MM (PRECO FABRICA)</t>
  </si>
  <si>
    <t>06217</t>
  </si>
  <si>
    <t>ACO CA-50 25MM (PRECO FABRICA)</t>
  </si>
  <si>
    <t>00029</t>
  </si>
  <si>
    <t>ACO CA-25 06,3MM (PRECO REVENDA)</t>
  </si>
  <si>
    <t>00103</t>
  </si>
  <si>
    <t>BLOCO DE CONCR. PRENSADO, 10X20X40CM</t>
  </si>
  <si>
    <t>01609</t>
  </si>
  <si>
    <t>ARGAMASSA CIM., AREIA TRACO 1:8 (MEC</t>
  </si>
  <si>
    <t>14091</t>
  </si>
  <si>
    <t>00104</t>
  </si>
  <si>
    <t>BLOCO DE CONCR. PRENSADO, 20X20X40CM</t>
  </si>
  <si>
    <t>15233</t>
  </si>
  <si>
    <t>02550</t>
  </si>
  <si>
    <t>PLACA MARMORE BRANCO, P/DIVIS., 3CM ESP.</t>
  </si>
  <si>
    <t>02258</t>
  </si>
  <si>
    <t>ADUELA MAD. LEI 13x3CM</t>
  </si>
  <si>
    <t>02259</t>
  </si>
  <si>
    <t>ALIZAR MAD. LEI 5x2CM</t>
  </si>
  <si>
    <t>00709</t>
  </si>
  <si>
    <t>TACO DE ALVENARIA (2,5 X 10 X 20)CM</t>
  </si>
  <si>
    <t>00761</t>
  </si>
  <si>
    <t>PORTA LISA SEMI-OCA P/PINT. 70x210x3CM</t>
  </si>
  <si>
    <t>08009</t>
  </si>
  <si>
    <t>PORTA CORTA-FOGO 0,90X2,10X0,05M / P-120</t>
  </si>
  <si>
    <t>05518</t>
  </si>
  <si>
    <t>VIDRO TEMP. 10MM INCOLOR COLOCADO</t>
  </si>
  <si>
    <t>05801</t>
  </si>
  <si>
    <t>PORTA ENROLAR PERFIS ACO "U", COMPLETA</t>
  </si>
  <si>
    <t>00923</t>
  </si>
  <si>
    <t>DOBRADICA 3.1/2"X3"X3/32" LATAO LAMIN.</t>
  </si>
  <si>
    <t>01978</t>
  </si>
  <si>
    <t>LADRILHEIRO</t>
  </si>
  <si>
    <t>07797</t>
  </si>
  <si>
    <t>ARGAMASSA COLANTE USO EXTERNO, EMB. 20KG</t>
  </si>
  <si>
    <t>07798</t>
  </si>
  <si>
    <t>ARGAMASSA P/REJUNT. PIGMENT., EMB. 5KG</t>
  </si>
  <si>
    <t>11226</t>
  </si>
  <si>
    <t>03861</t>
  </si>
  <si>
    <t>VERNIZ ACRIL. INCOLOR</t>
  </si>
  <si>
    <t>03084</t>
  </si>
  <si>
    <t>CHAPISCO SUPERF. CONCR./ALVEN. ESP.</t>
  </si>
  <si>
    <t>01607</t>
  </si>
  <si>
    <t>ARGAMASSA CIM., AREIA TRACO 1:4 (MEC</t>
  </si>
  <si>
    <t>01921</t>
  </si>
  <si>
    <t>AJUDANTE</t>
  </si>
  <si>
    <t>07279</t>
  </si>
  <si>
    <t>PISO ELEVADO,MAD.AGLOMER.REV.LAMIN.PLAST</t>
  </si>
  <si>
    <t>08030</t>
  </si>
  <si>
    <t>ADESIVO PARA APLICACAO DE PISO VINILICO</t>
  </si>
  <si>
    <t>14107</t>
  </si>
  <si>
    <t>00613</t>
  </si>
  <si>
    <t>BRITA 3</t>
  </si>
  <si>
    <t>02249</t>
  </si>
  <si>
    <t>CONCRETO IMPORTADO DE USINA 20MPa</t>
  </si>
  <si>
    <t>04900</t>
  </si>
  <si>
    <t>PLASTICO COR PRETA C/0,15MM DE ESP.</t>
  </si>
  <si>
    <t>07246</t>
  </si>
  <si>
    <t>TELA ACO QUADR. 15x15CM, DIAM. 4,2MM</t>
  </si>
  <si>
    <t>02017</t>
  </si>
  <si>
    <t>REGUA VIBRADORA DUPLA 3,4CV (CP)</t>
  </si>
  <si>
    <t>02018</t>
  </si>
  <si>
    <t>REGUA VIBRADORA DUPLA 3,4CV (CI)</t>
  </si>
  <si>
    <t>01976</t>
  </si>
  <si>
    <t>MARMORISTA DE MARM. E GRAN.</t>
  </si>
  <si>
    <t>11183</t>
  </si>
  <si>
    <t>00324</t>
  </si>
  <si>
    <t>LIXA P/MAD. N. 100</t>
  </si>
  <si>
    <t>03874</t>
  </si>
  <si>
    <t>MASSA ACRIL. (BALDE DE 18L)</t>
  </si>
  <si>
    <t>11065</t>
  </si>
  <si>
    <t>11214</t>
  </si>
  <si>
    <t>02724</t>
  </si>
  <si>
    <t>ALUGUEL 2 ELEM. TS-3 E X P/ANDAIME TUB.</t>
  </si>
  <si>
    <t>UNxDI</t>
  </si>
  <si>
    <t>01003</t>
  </si>
  <si>
    <t>CAMINHAO CARROC. FIXA, 3,5T (CI)</t>
  </si>
  <si>
    <t>01001</t>
  </si>
  <si>
    <t>CAMINHAO CARROC. FIXA, 3,5T (CP)</t>
  </si>
  <si>
    <t>06914</t>
  </si>
  <si>
    <t>IMPERMEABILIZADOR</t>
  </si>
  <si>
    <t>07254</t>
  </si>
  <si>
    <t>ADESIVO ASF. PLASTIPEGANTE</t>
  </si>
  <si>
    <t>14311</t>
  </si>
  <si>
    <t>00976</t>
  </si>
  <si>
    <t>ASFALTO ELASTOMERICO</t>
  </si>
  <si>
    <t>00988</t>
  </si>
  <si>
    <t>TELA DE POLIESTER</t>
  </si>
  <si>
    <t>01373</t>
  </si>
  <si>
    <t>HIDROASFALTO (EMBALAGEM DE 18KG)</t>
  </si>
  <si>
    <t>00150</t>
  </si>
  <si>
    <t>CIMENTO BRANCO</t>
  </si>
  <si>
    <t>00391</t>
  </si>
  <si>
    <t>PLACA MARMORE BRANCO CLASSICO, 2CM ESP.</t>
  </si>
  <si>
    <t>03077</t>
  </si>
  <si>
    <t>PASTA DE CIMENTO COMUM</t>
  </si>
  <si>
    <t>03429</t>
  </si>
  <si>
    <t>ARGAMASSA CIM.,SAIBRO,AREIA 1:3:3 (M</t>
  </si>
  <si>
    <t>00703</t>
  </si>
  <si>
    <t>REGISTRO DE GAVETA BRONZE 1"</t>
  </si>
  <si>
    <t>00707</t>
  </si>
  <si>
    <t>REGISTRO DE GAVETA BRONZE 2.1/2"</t>
  </si>
  <si>
    <t>05103</t>
  </si>
  <si>
    <t>SOLUCAO PVC (FRASCO 1000CM3)</t>
  </si>
  <si>
    <t>05692</t>
  </si>
  <si>
    <t>TUBO PVC RIGIDO SD, PB 032MM</t>
  </si>
  <si>
    <t>05696</t>
  </si>
  <si>
    <t>TUBO PVC RIGIDO SD, PB 075MM</t>
  </si>
  <si>
    <t>05741</t>
  </si>
  <si>
    <t>ADAPTADOR PVC SD C/FLANGE 075MMX2.1/2"</t>
  </si>
  <si>
    <t>05744</t>
  </si>
  <si>
    <t>ADAPTADOR SD CURTO P/REGIST.075MMx2.1/2"</t>
  </si>
  <si>
    <t>05767</t>
  </si>
  <si>
    <t>TE 90 GRAUS PVC SD 32MM</t>
  </si>
  <si>
    <t>07133</t>
  </si>
  <si>
    <t>JOELHO 90 GRAUS PVC SD 032MM</t>
  </si>
  <si>
    <t>07142</t>
  </si>
  <si>
    <t>ADAPTADOR SD CURTO P/REGIST. 032MMx1"</t>
  </si>
  <si>
    <t>07145</t>
  </si>
  <si>
    <t>ADAPTADOR PVC SD C/FLANGE 032MMX1"</t>
  </si>
  <si>
    <t>13017</t>
  </si>
  <si>
    <t>05024</t>
  </si>
  <si>
    <t>LUVA PVC SD RQ 25MMx3/4", C/BUCHA LATAO</t>
  </si>
  <si>
    <t>05031</t>
  </si>
  <si>
    <t>TUBO PVC RIGIDO SD, PB 025MM</t>
  </si>
  <si>
    <t>07149</t>
  </si>
  <si>
    <t>LUVA PVC SD 32MM</t>
  </si>
  <si>
    <t>05695</t>
  </si>
  <si>
    <t>TUBO PVC RIGIDO SD, PB 060MM</t>
  </si>
  <si>
    <t>07150</t>
  </si>
  <si>
    <t>LUVA PVC SD 60MM</t>
  </si>
  <si>
    <t>02988</t>
  </si>
  <si>
    <t>DUCHINHA MANUAL, MANGUEIRA CROM., 1/2"</t>
  </si>
  <si>
    <t>06033</t>
  </si>
  <si>
    <t>TUBO DE COBRE CLASSE "E" DIAM. 022MM</t>
  </si>
  <si>
    <t>06051</t>
  </si>
  <si>
    <t>COTOVELO DE COBRE,S/ANEL DE SOLDA, 022MM</t>
  </si>
  <si>
    <t>06068</t>
  </si>
  <si>
    <t>SOLDA P/TUBO E CONEXOES DE COBRE 500GR</t>
  </si>
  <si>
    <t>06069</t>
  </si>
  <si>
    <t>PASTA P/TUBO E CONEXOES DE COBRE 450GR</t>
  </si>
  <si>
    <t>05732</t>
  </si>
  <si>
    <t>TE 90 GRAUS PVC SD 25MM</t>
  </si>
  <si>
    <t>05734</t>
  </si>
  <si>
    <t>JOELHO 90 GRAUS PVC SD 25MM</t>
  </si>
  <si>
    <t>05780</t>
  </si>
  <si>
    <t>JOELHO 90 GRAUS PVC SD C/BUCHA 25MMx1/2"</t>
  </si>
  <si>
    <t>05791</t>
  </si>
  <si>
    <t>JOELHO 90 GRAUS PVC ESGOTO 040MM</t>
  </si>
  <si>
    <t>05795</t>
  </si>
  <si>
    <t>CURVA 90 GRAUS PVC CURTA 040MM</t>
  </si>
  <si>
    <t>03901</t>
  </si>
  <si>
    <t>SIFAO EM METAL CROM. 1"X1.1/4"</t>
  </si>
  <si>
    <t>03909</t>
  </si>
  <si>
    <t>CUBA LOUCA BRANCA, DE EMBUTIR, S/LADRAO</t>
  </si>
  <si>
    <t>07016</t>
  </si>
  <si>
    <t>TORNEIRA P/PIA 1/2"X13CM</t>
  </si>
  <si>
    <t>02355</t>
  </si>
  <si>
    <t>VALVULA P/LAVATORIO, CROM. 1603 1"</t>
  </si>
  <si>
    <t>13350</t>
  </si>
  <si>
    <t>03083</t>
  </si>
  <si>
    <t>VERGAS CONCR. ARMADO P/ ALVEN.</t>
  </si>
  <si>
    <t>02356</t>
  </si>
  <si>
    <t>SIFAO EM METAL CROM. 1.1/2"X1.1/2"</t>
  </si>
  <si>
    <t>02394</t>
  </si>
  <si>
    <t>TORNEIRA P/PIA OU TANQUE, 1/2"X18CM</t>
  </si>
  <si>
    <t>03913</t>
  </si>
  <si>
    <t>COLUNA LOUCA BRANCO PARA TANQUE</t>
  </si>
  <si>
    <t>03916</t>
  </si>
  <si>
    <t>TANQUE DE LOUCA BRANCA, 22 LITROS</t>
  </si>
  <si>
    <t>03950</t>
  </si>
  <si>
    <t>VALVULA P/ESCOAMENTO TANQUE 1606 1.1/2"</t>
  </si>
  <si>
    <t>02615</t>
  </si>
  <si>
    <t>TUBO PVC PB ESGOTO PRIMARIO DE 050MM</t>
  </si>
  <si>
    <t>02829</t>
  </si>
  <si>
    <t>ANEL BORR. P/TUBO PVC ESGOTO 050MM</t>
  </si>
  <si>
    <t>00160</t>
  </si>
  <si>
    <t>CHAPA ACO CARBONO GALV. 0,5MM</t>
  </si>
  <si>
    <t>01604</t>
  </si>
  <si>
    <t>ARGAMASSA CIM., SAIBRO TRACO 1:6 (ME</t>
  </si>
  <si>
    <t>01342</t>
  </si>
  <si>
    <t>ESPELHO DE CRISTAL 4MM</t>
  </si>
  <si>
    <t>05881</t>
  </si>
  <si>
    <t>BUCHA DE NYLON S-06</t>
  </si>
  <si>
    <t>05909</t>
  </si>
  <si>
    <t>PARAFUSO ROSCA SOBERBA FERRO 5,5x50MM</t>
  </si>
  <si>
    <t>06042</t>
  </si>
  <si>
    <t>LUVA COBRE S/ANEL DE SOLDA 22MM</t>
  </si>
  <si>
    <t>06060</t>
  </si>
  <si>
    <t>TE COBRE P/SOLDA 022MM</t>
  </si>
  <si>
    <t>02601</t>
  </si>
  <si>
    <t>TUBO LIGACAO AGUA P/V.SANITARIO,CR.,25CM</t>
  </si>
  <si>
    <t>05694</t>
  </si>
  <si>
    <t>TUBO PVC RIGIDO SD, PB 050MM</t>
  </si>
  <si>
    <t>07132</t>
  </si>
  <si>
    <t>JOELHO 90 GRAUS PVC SD 050MM</t>
  </si>
  <si>
    <t>07137</t>
  </si>
  <si>
    <t>TE 90 GRAUS PVC SD 050MM</t>
  </si>
  <si>
    <t>07141</t>
  </si>
  <si>
    <t>ADAPTADOR SD CURTO P/REGIST.050MMX1.1/2"</t>
  </si>
  <si>
    <t>07151</t>
  </si>
  <si>
    <t>TUBO DE DESC. PVC P/VALV. 1.1/2"</t>
  </si>
  <si>
    <t>02831</t>
  </si>
  <si>
    <t>ANEL BORR. P/TUBO PVC ESGOTO 100MM</t>
  </si>
  <si>
    <t>05766</t>
  </si>
  <si>
    <t>JOELHO 90 GRAUS PVC ESGOTO 100MM</t>
  </si>
  <si>
    <t>05402</t>
  </si>
  <si>
    <t>CHUVEIRO ELETR., EM PLAST., 110/220V</t>
  </si>
  <si>
    <t>00284</t>
  </si>
  <si>
    <t>FIO TERMOPL. 4MM2 ANTI-CHAMA</t>
  </si>
  <si>
    <t>05038</t>
  </si>
  <si>
    <t>TE 90 GRAUS PVC SD 32x25MM</t>
  </si>
  <si>
    <t>05726</t>
  </si>
  <si>
    <t>ADAPTADOR SD CURTO P/REGIST. 025MMx3/4"</t>
  </si>
  <si>
    <t>05735</t>
  </si>
  <si>
    <t>LUVA PVC SD RQ 25MMx3/4"</t>
  </si>
  <si>
    <t>07891</t>
  </si>
  <si>
    <t>RALO SECO QUADRADO DE PVC DE 100X53X40MM</t>
  </si>
  <si>
    <t>02295</t>
  </si>
  <si>
    <t>JUNCAO SIMPLES RED.PVC ESGOTO, 075x050MM</t>
  </si>
  <si>
    <t>02297</t>
  </si>
  <si>
    <t>JUNCAO SIMPLES RED.PVC ESGOTO, 100x075MM</t>
  </si>
  <si>
    <t>02830</t>
  </si>
  <si>
    <t>ANEL BORR. P/TUBO PVC ESGOTO 075MM</t>
  </si>
  <si>
    <t>02834</t>
  </si>
  <si>
    <t>PLUGUE PVC P/ESGOTO PRIMARIO 100MM</t>
  </si>
  <si>
    <t>05693</t>
  </si>
  <si>
    <t>TUBO PVC RIGIDO SD, PB 040MM</t>
  </si>
  <si>
    <t>04726</t>
  </si>
  <si>
    <t>VALVULA DE PE EM BRONZE 1.1/2"</t>
  </si>
  <si>
    <t>04730</t>
  </si>
  <si>
    <t>VALVULA RETENCAO VERT. BRONZE 1.1/4"</t>
  </si>
  <si>
    <t>03333</t>
  </si>
  <si>
    <t>RAMAL PRED.AGUA 1/2"DISTRIB. PVC 75M</t>
  </si>
  <si>
    <t>03331</t>
  </si>
  <si>
    <t>RAMAL PRED.AGUA 1" - CAVALETE</t>
  </si>
  <si>
    <t>00285</t>
  </si>
  <si>
    <t>FIO TERMOPL. 2,5MM2 ANTI-CHAMA</t>
  </si>
  <si>
    <t>00463</t>
  </si>
  <si>
    <t>PARAFUSO P/FLANGE 16x80MM</t>
  </si>
  <si>
    <t>00971</t>
  </si>
  <si>
    <t>BOMBA CENTRIFUGA, 01CV-110/220V</t>
  </si>
  <si>
    <t>07018</t>
  </si>
  <si>
    <t>TORNEIRA P/JARDIM 3/4"x10CM</t>
  </si>
  <si>
    <t>05070</t>
  </si>
  <si>
    <t>TUBO LEVE PVC PB LISA 150MM</t>
  </si>
  <si>
    <t>05412</t>
  </si>
  <si>
    <t>ANEL BORR. P/TUBO PVC SERIE R, 100MM</t>
  </si>
  <si>
    <t>05513</t>
  </si>
  <si>
    <t>TE INSPECAO ESGOTO PRIMARIO 100x75MM</t>
  </si>
  <si>
    <t>05482</t>
  </si>
  <si>
    <t>TE INSPECAO ESGOTO PRIMARIO 075x75MM</t>
  </si>
  <si>
    <t>05039</t>
  </si>
  <si>
    <t>ANEL BORR. P/TUBO PVC REFORCADO 200MM</t>
  </si>
  <si>
    <t>05118</t>
  </si>
  <si>
    <t>TUBO PVC ESGOTO "JE" DN=200MM</t>
  </si>
  <si>
    <t>05041</t>
  </si>
  <si>
    <t>ANEL BORR. P/TUBO PVC REFORCADO 250MM</t>
  </si>
  <si>
    <t>05119</t>
  </si>
  <si>
    <t>TUBO PVC ESGOTO "JE" DN=250MM</t>
  </si>
  <si>
    <t>01958</t>
  </si>
  <si>
    <t>TOPOGRAFO B</t>
  </si>
  <si>
    <t>01997</t>
  </si>
  <si>
    <t>ASSENTADOR DE TUBOS</t>
  </si>
  <si>
    <t>01792</t>
  </si>
  <si>
    <t>REATERRO VALA/CAVA COMPACT. MACO 30C</t>
  </si>
  <si>
    <t>01799</t>
  </si>
  <si>
    <t>ALVENARIA P/ CX.ENTERRADA 0,80M A 1,</t>
  </si>
  <si>
    <t>03087</t>
  </si>
  <si>
    <t>EMBOCO ARG. CIM. E AREIA TRACO 1:4</t>
  </si>
  <si>
    <t>02324</t>
  </si>
  <si>
    <t>CAIXA GORDURA EM CONCR., C/TAMPA, DUPLA</t>
  </si>
  <si>
    <t>03962</t>
  </si>
  <si>
    <t>ANEL DE CONCR. PRE-MOLD. P/CI,ALT. 075MM</t>
  </si>
  <si>
    <t>02323</t>
  </si>
  <si>
    <t>CAIXA GORDURA EM CONCR.,C/TAMPA, SIMPLES</t>
  </si>
  <si>
    <t>00230</t>
  </si>
  <si>
    <t>DEGRAU F.F. P/POCO DE VISITAS 7KG</t>
  </si>
  <si>
    <t>01641</t>
  </si>
  <si>
    <t>FORMAS MADEIRA PARAM. PLANOS; 1,4 VE</t>
  </si>
  <si>
    <t>01643</t>
  </si>
  <si>
    <t>BARRA ACO CA-25 DIAM. 6,3MM A 8MM</t>
  </si>
  <si>
    <t>01644</t>
  </si>
  <si>
    <t>BARRA ACO CA-25 DIAM. MAIOR/IGUAL 10</t>
  </si>
  <si>
    <t>01645</t>
  </si>
  <si>
    <t>CORTE ACO CA-25 DIAM. ENTRE 6,3MM A</t>
  </si>
  <si>
    <t>00556</t>
  </si>
  <si>
    <t>TAMPAO F.F. 175KG, P/POCO VISITA</t>
  </si>
  <si>
    <t>04743</t>
  </si>
  <si>
    <t>RALO TIPO ABACAXI P/COBERT. 6"</t>
  </si>
  <si>
    <t>02413</t>
  </si>
  <si>
    <t>CHAVE BOIA AUTOMATICA MERCURIO, UNIPOLAR</t>
  </si>
  <si>
    <t>14405</t>
  </si>
  <si>
    <t>15242</t>
  </si>
  <si>
    <t>11810</t>
  </si>
  <si>
    <t>14449</t>
  </si>
  <si>
    <t>05786</t>
  </si>
  <si>
    <t>JOELHO 45 GRAUS PVC, ESGOTO DE 050MM</t>
  </si>
  <si>
    <t>01583</t>
  </si>
  <si>
    <t>CABO ACO 1/2"</t>
  </si>
  <si>
    <t>04346</t>
  </si>
  <si>
    <t>TRANSFORMADOR DIST. 0225 KVA OLEO MIN.</t>
  </si>
  <si>
    <t>04377</t>
  </si>
  <si>
    <t>CINTA FGALV. 8"</t>
  </si>
  <si>
    <t>04883</t>
  </si>
  <si>
    <t>GRAMPO PARARELO PARA CABO DE 50MM2</t>
  </si>
  <si>
    <t>07702</t>
  </si>
  <si>
    <t>TERMINAL MEC.COMP. COBRE CABO BIT.150MM2</t>
  </si>
  <si>
    <t>07703</t>
  </si>
  <si>
    <t>TERMINAL MEC.COMP. COBRE CABO BIT.185MM2</t>
  </si>
  <si>
    <t>08022</t>
  </si>
  <si>
    <t>CONECTOR PARAF.FEND.EM COBRE CABO 035MM2</t>
  </si>
  <si>
    <t>02439</t>
  </si>
  <si>
    <t>QUADRO EMBUT., 32 DISJ.,TRIFASICO/NEUTRO</t>
  </si>
  <si>
    <t>02438</t>
  </si>
  <si>
    <t>QUADRO EMBUT., 24 DISJ.,TRIFASICO/NEUTRO</t>
  </si>
  <si>
    <t>05471</t>
  </si>
  <si>
    <t>QUADRO EMBUT., 12 DISJ., NEUTRO</t>
  </si>
  <si>
    <t>00115</t>
  </si>
  <si>
    <t>BUCHA E ARRUELA P/ELETR. FGALV. 3/4"</t>
  </si>
  <si>
    <t>02345</t>
  </si>
  <si>
    <t>ELETRODUTO PVC RIG. 1.1/2" PRETO (BARRA)</t>
  </si>
  <si>
    <t>03970</t>
  </si>
  <si>
    <t>ARMACAO SECUNDARIA COMPLETA, P/4 LINHAS</t>
  </si>
  <si>
    <t>03977</t>
  </si>
  <si>
    <t>HASTE TERRA, TIPO CANTONEIRA C/2M GALV.</t>
  </si>
  <si>
    <t>03978</t>
  </si>
  <si>
    <t>CURVA 180 GRAUS PVC RQ P/ELETR. 1.1/2"</t>
  </si>
  <si>
    <t>03979</t>
  </si>
  <si>
    <t>LUVA P/ELETR. PVC RQ 1.1/2"</t>
  </si>
  <si>
    <t>03982</t>
  </si>
  <si>
    <t>FUSIVEL NH, TAMANHO 1, 40 A 200A-500VCA</t>
  </si>
  <si>
    <t>04214</t>
  </si>
  <si>
    <t>CHAVE FACA TRIP.,MAR/ARD,REF,200AX250V</t>
  </si>
  <si>
    <t>04269</t>
  </si>
  <si>
    <t>BUCHA E ARRUELA P/ELETR. FGALV. 1.1/2"</t>
  </si>
  <si>
    <t>04334</t>
  </si>
  <si>
    <t>CHAVE BLINDADA TRIPOLAR 200Ax250V</t>
  </si>
  <si>
    <t>08034</t>
  </si>
  <si>
    <t>CONECTOR CUNHA P/COND.TIPO VII-BR./VERM.</t>
  </si>
  <si>
    <t>01671</t>
  </si>
  <si>
    <t>POSTE CONCR.,CIRC.,7M,CARGA 300KG</t>
  </si>
  <si>
    <t>05650</t>
  </si>
  <si>
    <t>CABO SINGELO,CLASSE DE TENSAO 15KV,50MM2</t>
  </si>
  <si>
    <t>02440</t>
  </si>
  <si>
    <t>DISJUNTOR TRIFASICO 250V, 10 A 50A</t>
  </si>
  <si>
    <t>00805</t>
  </si>
  <si>
    <t>DISJUNTOR TRIFASICO 250V, 250A</t>
  </si>
  <si>
    <t>05707</t>
  </si>
  <si>
    <t>CABO C/ISOL. TERMOPL., 0750V - 002,5MM2</t>
  </si>
  <si>
    <t>05708</t>
  </si>
  <si>
    <t>CABO C/ISOL. TERMOPL., 0750V - 004MM2</t>
  </si>
  <si>
    <t>05709</t>
  </si>
  <si>
    <t>CABO C/ISOL. TERMOPL., 0750V - 006MM2</t>
  </si>
  <si>
    <t>05710</t>
  </si>
  <si>
    <t>CABO C/ISOL. TERMOPL., 0750V - 010MM2</t>
  </si>
  <si>
    <t>02362</t>
  </si>
  <si>
    <t>CABO C/ISOL. TERMOPL., 0750V - 025MM2</t>
  </si>
  <si>
    <t>04279</t>
  </si>
  <si>
    <t>CABO C/ISOL. TERMOPL., 0750V - 035MM2</t>
  </si>
  <si>
    <t>04287</t>
  </si>
  <si>
    <t>CABO C/ISOL. TERMOPL., 1000V - 050MM2</t>
  </si>
  <si>
    <t>04290</t>
  </si>
  <si>
    <t>CABO C/ISOL. TERMOPL., 1000V - 095MM2</t>
  </si>
  <si>
    <t>02643</t>
  </si>
  <si>
    <t>LUVA P/ELETR. PVC RQ 3/4"</t>
  </si>
  <si>
    <t>05750</t>
  </si>
  <si>
    <t>CAIXA DE LUZ EM PVC 4"x2"</t>
  </si>
  <si>
    <t>05681</t>
  </si>
  <si>
    <t>CHAVE FUSIVEL TRIPOLAR, 15KV-400A, PUNHO</t>
  </si>
  <si>
    <t>05565</t>
  </si>
  <si>
    <t>PINO C/ROSCA DIAM. 1/4" 30x20MM (CX=100)</t>
  </si>
  <si>
    <t>05568</t>
  </si>
  <si>
    <t>PORCA ALTA 1/4"</t>
  </si>
  <si>
    <t>07637</t>
  </si>
  <si>
    <t>TIRANTE ROSQUEADO 1/4"X3000MM</t>
  </si>
  <si>
    <t>07639</t>
  </si>
  <si>
    <t>PROLONGADOR PARA TIRANTE 1/4"</t>
  </si>
  <si>
    <t>07641</t>
  </si>
  <si>
    <t>ARRUELA LISA DIAMETRO INTERNO 1/4"</t>
  </si>
  <si>
    <t>11952</t>
  </si>
  <si>
    <t>13880</t>
  </si>
  <si>
    <t>13887</t>
  </si>
  <si>
    <t>07648</t>
  </si>
  <si>
    <t>ELETROCALHA PERF S/VIROLA 100X100X3000MM</t>
  </si>
  <si>
    <t>07649</t>
  </si>
  <si>
    <t>SUPORTE SUSP.OMEGA ELETROCALHA 100X100MM</t>
  </si>
  <si>
    <t>13885</t>
  </si>
  <si>
    <t>00309</t>
  </si>
  <si>
    <t>INTERRUPTOR DE EMBUTIR 1 TECLA SIMPLES</t>
  </si>
  <si>
    <t>02370</t>
  </si>
  <si>
    <t>TOMADA EMBUT.2P+T C/PLAC.4X2-10A,PADR.BR</t>
  </si>
  <si>
    <t>02642</t>
  </si>
  <si>
    <t>LUVA P/ELETR. PVC RQ 1/2"</t>
  </si>
  <si>
    <t>02960</t>
  </si>
  <si>
    <t>CURVA 90 GRAUS PVC RQ P/ELETR. 1/2"</t>
  </si>
  <si>
    <t>04266</t>
  </si>
  <si>
    <t>BUCHA E ARRUELA P/ELETR. FGALV. 1/2"</t>
  </si>
  <si>
    <t>01613</t>
  </si>
  <si>
    <t>ARGAMASSA CIM., SAIBRO TRACO 1:8 (ME</t>
  </si>
  <si>
    <t>00233</t>
  </si>
  <si>
    <t>ELETRODUTO FGALV.,PESADO, 1" (BARRA)</t>
  </si>
  <si>
    <t>02326</t>
  </si>
  <si>
    <t>ELETRODUTO FGALV.,PESADO, 1.1/2" (BARRA)</t>
  </si>
  <si>
    <t>02327</t>
  </si>
  <si>
    <t>ELETRODUTO FGALV.,PESADO, 2" (BARRA)</t>
  </si>
  <si>
    <t>05512</t>
  </si>
  <si>
    <t>ARANDELA DE PAREDE C/RECEPTACULO</t>
  </si>
  <si>
    <t>00003</t>
  </si>
  <si>
    <t>ARAME GALV. N. 18</t>
  </si>
  <si>
    <t>04311</t>
  </si>
  <si>
    <t>LAMPADA FLUOR. DE 20W</t>
  </si>
  <si>
    <t>04317</t>
  </si>
  <si>
    <t>REATOR P/LAMPADA FLUOR. 20W DUPLO</t>
  </si>
  <si>
    <t>05064</t>
  </si>
  <si>
    <t>CALHA CHANF.SOBREPOR,LAMPADA FLUOR.2X20W</t>
  </si>
  <si>
    <t>05337</t>
  </si>
  <si>
    <t>SUPORTE P/LAMPADA FLUOR.</t>
  </si>
  <si>
    <t>04312</t>
  </si>
  <si>
    <t>LAMPADA FLUOR. DE 40W</t>
  </si>
  <si>
    <t>04319</t>
  </si>
  <si>
    <t>REATOR P/LAMPADA FLUOR. 40W DUPLO</t>
  </si>
  <si>
    <t>05067</t>
  </si>
  <si>
    <t>CALHA CHANF.SOBREPOR,LAMPADA FLUOR.2X40W</t>
  </si>
  <si>
    <t>00302</t>
  </si>
  <si>
    <t>CAPTOR TIPO FRANKLIN,H=245mm,LATÃO CROM.</t>
  </si>
  <si>
    <t>04001</t>
  </si>
  <si>
    <t>ELETRODUTO F.ZINCADO,LEVE, 2"(BARRA)</t>
  </si>
  <si>
    <t>05269</t>
  </si>
  <si>
    <t>ABRACADEIRA TIPO COPO 3/4"</t>
  </si>
  <si>
    <t>08020</t>
  </si>
  <si>
    <t>CONECTOR PARAF.FEND.EM COBRE CABO 016MM2</t>
  </si>
  <si>
    <t>11537</t>
  </si>
  <si>
    <t>02343</t>
  </si>
  <si>
    <t>ELETRODUTO PVC RIG. 1" PRETO (BARRA)</t>
  </si>
  <si>
    <t>00200</t>
  </si>
  <si>
    <t>CX INCEND.INT/EXT.2 L.MANG,ADAP,REG,ESG.</t>
  </si>
  <si>
    <t>07064</t>
  </si>
  <si>
    <t>EXTINTOR AGUA PRESSURIZADA 10L</t>
  </si>
  <si>
    <t>02475</t>
  </si>
  <si>
    <t>EXTINTOR CO2 6KG</t>
  </si>
  <si>
    <t>00005</t>
  </si>
  <si>
    <t>ARAME GALV. N. 16</t>
  </si>
  <si>
    <t>02961</t>
  </si>
  <si>
    <t>CURVA 90 GRAUS PVC RQ P/ELETR. 3/4"</t>
  </si>
  <si>
    <t>05749</t>
  </si>
  <si>
    <t>CAIXA DE LUZ EM PVC 3"x3"</t>
  </si>
  <si>
    <t>02705</t>
  </si>
  <si>
    <t>CAIXA PASS.P/TEL.TELEBRAS   20x20x13,5CM</t>
  </si>
  <si>
    <t>05617</t>
  </si>
  <si>
    <t>CABO TELEF. TIPO CTP-APL 0,50 P/30 PARES</t>
  </si>
  <si>
    <t>05620</t>
  </si>
  <si>
    <t>CABO TELEF. TIPO CI, P/030 PARES</t>
  </si>
  <si>
    <t>07652</t>
  </si>
  <si>
    <t>ELETROCALHA PERF S/VIROLA 300X100X3000MM</t>
  </si>
  <si>
    <t>07653</t>
  </si>
  <si>
    <t>SUPORTE SUSP.OMEGA ELETROCALHA 300X100MM</t>
  </si>
  <si>
    <t>13888</t>
  </si>
  <si>
    <t>02708</t>
  </si>
  <si>
    <t>CAIXA PASS.P/TEL.TELEBRAS   80x80x13,5CM</t>
  </si>
  <si>
    <t>14000</t>
  </si>
  <si>
    <t>13098</t>
  </si>
  <si>
    <t>01901</t>
  </si>
  <si>
    <t>SERVENTE DE SERV. DE CONSERVACAO</t>
  </si>
  <si>
    <t>00717</t>
  </si>
  <si>
    <t>TERRA PRETA SIMPLES</t>
  </si>
  <si>
    <t>10895</t>
  </si>
  <si>
    <t>10894</t>
  </si>
  <si>
    <t>01010</t>
  </si>
  <si>
    <t>CAMINHAO TANQUE 6000L (CP)</t>
  </si>
  <si>
    <t>01012</t>
  </si>
  <si>
    <t>CAMINHAO TANQUE 6000L (CI)</t>
  </si>
  <si>
    <t>01013</t>
  </si>
  <si>
    <t>TRATOR DE PNEUS DIESEL 63CV (CP)</t>
  </si>
  <si>
    <t>01015</t>
  </si>
  <si>
    <t>TRATOR DE PNEUS DIESEL 63CV (CI)</t>
  </si>
  <si>
    <t>01054</t>
  </si>
  <si>
    <t>MOTONIVELADORA, DIESEL 125CV (CP)</t>
  </si>
  <si>
    <t>01171</t>
  </si>
  <si>
    <t>GRADE DISCO 1300KG, CORTE 2,30M (CP)</t>
  </si>
  <si>
    <t>01172</t>
  </si>
  <si>
    <t>GRADE DISCO 1300KG, CORTE 2,30M (CI)</t>
  </si>
  <si>
    <t>01173</t>
  </si>
  <si>
    <t>ROLO COMPACT. PE-DE-CARNEIRO (CP)</t>
  </si>
  <si>
    <t>01174</t>
  </si>
  <si>
    <t>ROLO COMPACT. PE-DE-CARNEIRO (CI)</t>
  </si>
  <si>
    <t>01818</t>
  </si>
  <si>
    <t>COMPACTADOR PNEUS 76HP, PESO 5,5/20T</t>
  </si>
  <si>
    <t>01820</t>
  </si>
  <si>
    <t>01991</t>
  </si>
  <si>
    <t>CALCETEIRO</t>
  </si>
  <si>
    <t>00449</t>
  </si>
  <si>
    <t>PO-DE-PEDRA C/TRANSP.</t>
  </si>
  <si>
    <t>04250</t>
  </si>
  <si>
    <t>LAJOTA CONCRETO,ESP.10CM,35MPA,NATURAL</t>
  </si>
  <si>
    <t>01025</t>
  </si>
  <si>
    <t>ROLO VIBRATORIO LISO 7T 76,5HP (CP)</t>
  </si>
  <si>
    <t>01027</t>
  </si>
  <si>
    <t>ROLO VIBRATORIO LISO 7T 76,5HP (CI)</t>
  </si>
  <si>
    <t>00610</t>
  </si>
  <si>
    <t>BRITA CORRIDA</t>
  </si>
  <si>
    <t>01333</t>
  </si>
  <si>
    <t>CUSTO HORA PRODUT. C/SONDA P/PERCUSS</t>
  </si>
  <si>
    <t>01365</t>
  </si>
  <si>
    <t>CUSTO PRODUT. INSTAL. EQUIP. SONDAGE</t>
  </si>
  <si>
    <t>01443</t>
  </si>
  <si>
    <t>BOMBA C/MOTOR NACIONAL, P/SONDAGEM</t>
  </si>
  <si>
    <t>01445</t>
  </si>
  <si>
    <t>SONDA A PERCUSSAO EQUIP. P/ENSAIOS</t>
  </si>
  <si>
    <t>01959</t>
  </si>
  <si>
    <t>TECNICO DE SONDAGEM</t>
  </si>
  <si>
    <t>01963</t>
  </si>
  <si>
    <t>SONDADOR B</t>
  </si>
  <si>
    <t>01964</t>
  </si>
  <si>
    <t>SONDADOR A</t>
  </si>
  <si>
    <t>01995</t>
  </si>
  <si>
    <t>AUXILIAR DE TOPOGRAFIA</t>
  </si>
  <si>
    <t>01950</t>
  </si>
  <si>
    <t>TOPOGRAFO A</t>
  </si>
  <si>
    <t>01951</t>
  </si>
  <si>
    <t>DESENHISTA A</t>
  </si>
  <si>
    <t>01952</t>
  </si>
  <si>
    <t>AUXILIAR DE CALCULO TOPOGRAFICO</t>
  </si>
  <si>
    <t>01985</t>
  </si>
  <si>
    <t>ENGENHEIRO OU ARQUITETO SENIOR</t>
  </si>
  <si>
    <t>01019</t>
  </si>
  <si>
    <t>CAMIONETA STANDARD GASOLINA 53CV (CP</t>
  </si>
  <si>
    <t>01858</t>
  </si>
  <si>
    <t>TEODOLITO CONVENCIONAL MICROMETRO (C</t>
  </si>
  <si>
    <t>00724</t>
  </si>
  <si>
    <t>ENERGIA ELETR. TIPO COMERCIAL</t>
  </si>
  <si>
    <t>KWH</t>
  </si>
  <si>
    <t>03539</t>
  </si>
  <si>
    <t>BOMBA CENTRIFUGA, 03CV-220V</t>
  </si>
  <si>
    <t>96,7631</t>
  </si>
  <si>
    <t>91,059</t>
  </si>
  <si>
    <t>52,8005</t>
  </si>
  <si>
    <t>3,30</t>
  </si>
  <si>
    <t>4,20</t>
  </si>
  <si>
    <t>5,90</t>
  </si>
  <si>
    <t>4,78</t>
  </si>
  <si>
    <t>820,33</t>
  </si>
  <si>
    <t>0,4255</t>
  </si>
  <si>
    <t>88,1608</t>
  </si>
  <si>
    <t>42,9793</t>
  </si>
  <si>
    <t>TRANSPORTES</t>
  </si>
  <si>
    <t>BASES E PAVIMENTOS</t>
  </si>
  <si>
    <t>ESTRUTURAS</t>
  </si>
  <si>
    <t>PINTURAS</t>
  </si>
  <si>
    <t>TOTAL DO ITEM</t>
  </si>
  <si>
    <t>Barracao obra c/paredes chapas madeira compensada,plastif.,l isa,colagem fenolica,prova d`agua,2,44x1,22m e 9mm esp.piso e estrutura madeira 3ª,cobertura telhas onduladas 6mm,fibroc</t>
  </si>
  <si>
    <t>Galpao aberto para oficinas e depositos de canteiro de obras ,estruturado em madeira de lei,cobertura de telhas de ciment o sem amianto onduladas,de 6mm de espessura,piso cimentado e</t>
  </si>
  <si>
    <t>Instalacao e ligacao provisoria para abastecimento de agua e esgotamento sanitario em canteiro de obras,inclusive escava cao,exclusive reposicao da pavimentacao do logradouro public</t>
  </si>
  <si>
    <t>Placa de identificacao de obra publica,inclusive pintura e s uportes de madeira.fornecimento e colocacao</t>
  </si>
  <si>
    <t>Escavacao manual de vala/cava em material de 1ªcategoria(are ia,argila ou picarra),ate 1,50m de profundidade,exclusive es coramento e esgotamento</t>
  </si>
  <si>
    <t>Estrutura metálica, com aço ASTM A-572, para estrutura de edificações, pilares, vigas principais e secundárias, escadas, patamares e chapas das bases da fundação, pintura de tratamento, inclusive FORNECIMENTO de todos os materiais para ligaçãoes e fixações e MONTAGEM</t>
  </si>
  <si>
    <t>Emboco com argamassa de cimento e areia, no traco 1:3, com 2,5cm de espessura,com corante,aplicado sobre chapisco,exclu sive este</t>
  </si>
  <si>
    <t>Contrapiso,base ou camada regularizadora,executada com argam assa de cimnento e areia,no traco 1:4,na espessura de 2,5cm</t>
  </si>
  <si>
    <t>Contrapiso,base ou camada regularizadora,executada com argam assa de cimento e areia,no traco 1:4,na espessura de 5cm</t>
  </si>
  <si>
    <t>Soleira de marmore branco classico,de 3x15cm,com 2 polimento s,assente como em 13.345.0015</t>
  </si>
  <si>
    <t>Guarda-corpo de ferro em lances de 3,00 a 4,00m e 1,00m de a ltura,com 4 montantes de barras de 2"x3/4",chumbados no conc reto (exclusive este),corrimao em duas barras superpostas de</t>
  </si>
  <si>
    <t>Porta de madeira de lei em compensado de 90x210x3cm folheada nas 2 faces,aduela de 13x3cm e alizares de 5x2cm,exclusive ferragens.fornecimento e colocacao</t>
  </si>
  <si>
    <t>Ferragens para portas de madeira,de 1 folha,de abrir,interna para banheiro de servico, constando de forn.s/coloc.,de:-fe chadura simples,com chapa-testa,lingueta e cubo em latao,aca</t>
  </si>
  <si>
    <t>Abrigo para hidrometro de 1",nas dimensoes de 0,90x0,50x0,60 m,em alvenaria de tijolos furados de 10x20x20cm,paredes de m eia vez,revestidas com argamassa de cimento e saibro,no trac</t>
  </si>
  <si>
    <t>Abrigo para bomba,nas dimensoes de 0,70x0,50x0,50m,em alvena ria de tijolos furados de 10x20x20cm,em paredes de meia vez, revestidas com argamassa de cimento e saibro,no traco 1:6,co</t>
  </si>
  <si>
    <t>Hidrometro com diametro de 1".fornecimento</t>
  </si>
  <si>
    <t>Ralo de cobertura semi-esferico(tipo abacaxi),com 4".forneci mento e colocacao</t>
  </si>
  <si>
    <t>Suporte com 2 chumbadores,para fixacao de tubulacoes no diam etro interno de 2".fornecimento e colocacao</t>
  </si>
  <si>
    <t>Alca para barrilete de distribuicao,do tipo concentrado,sob reservatorio duplo,inclusive ramais para extravasor e limpez a compreendendo:5,50m de tubo de pvc 60mm,registros e conexo</t>
  </si>
  <si>
    <t>Coluna de pvc,de diametro de 40mm,exclusive pecas de derivac ao e rasgo em alvenaria.fornecimento e assentamento</t>
  </si>
  <si>
    <t>Instalacao e assentamento de mictorio(exclusive fornecimento do aparelho),compreendendo:3,00m de tubo de pvc de 25mm,1,5 0m de tubos de pvc de 40mm e 50mm,cada,conexoes e ralo sifon</t>
  </si>
  <si>
    <t>Instalacao e assentamento de duchinha manual para banheiro(e xclusive fornecimento do aparelho),compreendendo:3,00m de tu bo de pvc de 25mm e conexoes</t>
  </si>
  <si>
    <t>Instalacao e assentamento de vaso sanitario individual e val vula de descarga(excl.estes)em pavimento terreo,compreendend o:instalacao hidraulica com 2,00m tubo pvc 50mm,com conexoes</t>
  </si>
  <si>
    <t>Ralo sifonado pvc rigido (150x185)x75mm,em pavimento terreo, com saida de 75mm,grelha redonda e porta-grelha,compreendend o:3,00m de tubo de pvc de 75mm e sua ligacao ao ramal de ven</t>
  </si>
  <si>
    <t>Bebedouro eletrico,tipo pressao com filtro interno(exclusive fornecimento de aparelho),compreendendo:2 varas de eletrodu to pvc de 3/4",com luvas,10,00m de fio 2,5mm2,tomada de embu</t>
  </si>
  <si>
    <t>Instalacao e assentamento de lavatorio de 1 torneira (exclus ive o fornecimento do aparelho e isolamento),compreendendo: 4,00m de tubo de cobre de 22mm,soldas e conexoes</t>
  </si>
  <si>
    <t>Para-raio,tipo valvula,para 15kv/5ka.fornecimento e instalac ao</t>
  </si>
  <si>
    <t>Quadro de distribuicao de energia para disjuntores termo-mag neticos unipolares,de sobrepor,com porta e barramentos de fa se,neutro e terra,para instalacao de ate 3 disjuntores sem</t>
  </si>
  <si>
    <t>Quadro de distribuicao de energia para disjuntores termo-mag neticos unipolares,de sobrepor,com porta e barramentos de fa se,neutro e terra,trifasico,para instalacao de ate 24 disjun</t>
  </si>
  <si>
    <t>Quadro de distribuicao de energia para disjuntores termo-mag neticos unipolares,de sobrepor,com porta e barramentos de fa se,neutro e terra,trifasico,para instalacao de ate 50 disjun</t>
  </si>
  <si>
    <t>Disjuntor termomagnetico,tripolar,de 125 a 150ax250v.forneci mento e colocacao</t>
  </si>
  <si>
    <t>Disjuntor termomagnetico,tripolar,de 300 a 400ax250v.forneci mento e colocacao</t>
  </si>
  <si>
    <t>Cabo de cobre com isolamento termoplastico, compreendendo:pre paro,corte e enfiacao em eletrodutos,na bitola de 1,5mm2,450 /750v.fornecimento e colocacao</t>
  </si>
  <si>
    <t>Cabo de cobre com isolamento termoplastico, compreendendo:pre paro,corte e enfiacao em eletrodutos,na bitola de 2,5mm2,450 /750v.fornecimento e colocacao</t>
  </si>
  <si>
    <t>Cabo de cobre com isolamento termoplastico, compreendendo:pre paro,corte e enfiacao em eletrodutos na bitola de 4mm2,450/7 50v.fornecimento e colocacao</t>
  </si>
  <si>
    <t>Cabo de cobre com isolamento termoplastico, compreendendo:pre paro,corte e enfiacao em eletrodutos,na bitola de 6mm2,450/7 50v.fornecimento e colocacao</t>
  </si>
  <si>
    <t>Subestacao simplificada,padrao light,com transformador trifa sico de 300kva,13,8kv-220v/127v,inclusive cabine de medicao</t>
  </si>
  <si>
    <t>Instalacao de ponto de luz,aparente,equivalente a 2 varas de eletroduto de pvc rigido de 3/4",12,00m de fio 2,5mm2,caixa s,conexoes,luvas,curva e interruptor de embutir com placa fo</t>
  </si>
  <si>
    <t>Instalacao de ponto de forca ate 4cv,equivalente a 2 varas d e eletroduto de pvc rigido de 3/4",20,00m de fio 4mm2,caixas e conexoes</t>
  </si>
  <si>
    <t>Instalacao de ponto de tomada,embutido na alvenaria,equivale nte a 2 varas de eletroduto de pvc rigido de 3/4",12,00m de fio 2,5mm2,caixas,conexoes e tomada de embutir,2p+t,10a,padr</t>
  </si>
  <si>
    <t>Terminal mecanico de pressao para ligacao de um cabo a barra mento,fabricado em bronze,com bitolas de 120 a 185mm2.fornec imento e colocacao</t>
  </si>
  <si>
    <t>Terminal mecanico de pressao para ligacao de um cabo a barra mento,fabricado em bronze,com bitolas de 300 a 400mm2.fornec imento e colocacao</t>
  </si>
  <si>
    <t>Terminal mecanico de pressao para ligacao de dois cabos a ba rramento,fabricado em bronze,com bitolas de 185 a 240mm2.for necimento e colocacao</t>
  </si>
  <si>
    <t>Caixa de ligacao de aluminio silicio,tipo conduletes,no form ato b,diametro de 1".fornecimento e colocacao</t>
  </si>
  <si>
    <t>Caixa de passagem nº3,para telefone,conforme especificacao d a telebras,nas dimensoes de 40x40x13,5cm.fornecimento e colo cacao</t>
  </si>
  <si>
    <t>Caixa de passagem nº4,para telefone,conforme especificacao d a telebras,nas dimensoes de 60x60x13,5cm.fornecimento e colo cacao</t>
  </si>
  <si>
    <t>Tomada dupla de piso,em corpo de aluminio fundido e tampa em latao polido,30a/380v.fornecimento e colocacao</t>
  </si>
  <si>
    <t>Interruptor de embutir com 2 teclas simples fosforescentes e placa.fornecimento e colocacao</t>
  </si>
  <si>
    <t>Interruptor three-way de embutir com tecla fosforescente,inc lusive placa.fornecimento e colocacao</t>
  </si>
  <si>
    <t>Tomada tipo rj45,de embutir,completa,para logica.forneciment o e colocacao</t>
  </si>
  <si>
    <t>Registro de esfera,em bronze,com diametro de 1".fornecimento e colocacao</t>
  </si>
  <si>
    <t>Valvula de retencao vertical,em bronze,com diametro de 1".fo rnecimento e colocacao</t>
  </si>
  <si>
    <t>Registro em esfera,em pvc,soldavel,com diametro de 50mm.forn ecimento e colocacao</t>
  </si>
  <si>
    <t>Tubo de ferro galvanizado de 2",com costura,exclusive emenda s,conexoes,abertura e fechamento de rasgo.fornecimento e ass entamento</t>
  </si>
  <si>
    <t>Eletroduto de ferro galvanizado,diametro de 1.1/2",inclusive conexoes e emendas,exclusive abertura e fechamento de rasgo .fornecimento e assentamento</t>
  </si>
  <si>
    <t>Eletroduto de ferro galvanizado,diametro de 2",inclusive con exoes e emendas,exclusive abertura e fechamento de rasgo.for necimento e assentamento</t>
  </si>
  <si>
    <t>Tubo de pvc rigido,rosqueavel,para agua fria,com diametro de 1",exclusive emendas,conexoes,abertura e fechamento de rasg o.fornecimento e assentamento</t>
  </si>
  <si>
    <t>Tubo de pvc rigido,rosqueavel,para agua fria,com diametro de 4",exclusive emendas,conexoes,abertura e fechamento de rasg o.fornecimento e assentamento</t>
  </si>
  <si>
    <t>Tubo de pvc rigido de 40mm,soldavel,exclusive conexoes,emend as,abertura e fechamento de rasgo.fornecimento e assentament o</t>
  </si>
  <si>
    <t>Tubo de pvc rigido de 60mm,soldavel,exclusive conexoes,emend as,abertura e fechamento de rasgo.fornecimento e assentament o</t>
  </si>
  <si>
    <t>Tubo de pvc rigido de 75mm,soldavel,inclusive conexoes e eme ndas,exclusive abertura e fechamento de rasgo.fornecimento e assentamento</t>
  </si>
  <si>
    <t>Tubo de pvc rigido de 100mm,soldavel,inclusive conexoes e em endas,exclusive abertura e fechamento de rasgo.fornecimento e assentamento</t>
  </si>
  <si>
    <t>Eletroduto de pvc rigido rosqueavel de 2",inclusive conexoes e emendas,exclusive abertura e fechamento de rasgo.fornecim ento e assentamento</t>
  </si>
  <si>
    <t>Luva com rosca,com diametro de 1".fornecimento</t>
  </si>
  <si>
    <t>Curva 45º soldavel,com diametro de 32mm.fornecimento</t>
  </si>
  <si>
    <t>Curva 90º soldavel,com diametro de 32mm.fornecimento</t>
  </si>
  <si>
    <t>Ligacao predial de esgoto sanitario,segundo instrucoes da ce dae,inclusive caixa de inspecao com tampao de ferro fundido leve,em logradouro sem pavimentacao,dotado de coletor unico.</t>
  </si>
  <si>
    <t>Ligacao de aguas pluviais ou domiciliares servidas a rede pu blica,no caso desta estar localizada sob o passeio</t>
  </si>
  <si>
    <t>Calha em chapa de aco galvanizado n°24 com 75cm de desenvolv imento.fornecimento e colocacao</t>
  </si>
  <si>
    <t>Impermeabilizacao de reservatorio agua elevado ou apoiado,na o sujeito a lencol freatico,s/pressao negativa,empregando 2 demaos de cimento polimerico,cons.1kg/m2/demao,imper.base re</t>
  </si>
  <si>
    <t>Pintura interna ou externa sobre madeira nova,com esmalte si ntetico alquidico,brilhante ou acetinada em duas demaos sobr e superficie preparada com material da mesma linha,conforme</t>
  </si>
  <si>
    <t>Pintura interna ou externa sobre ferro,com esmalte sintetico brilhante ou acetinado apos lixamento,limpeza,desengorduram ento,uma demao de fundo anticorrosivo na cor laranja de seca</t>
  </si>
  <si>
    <t>Preparo de superficies novas,com revestimento liso interno o u externo,inclusive uma demao de selador acrilico,duas demao s de massa acrilica e lixamentos necessarios</t>
  </si>
  <si>
    <t>Pintura com tinta latex semibrilhante,fosca ou acetinada,cla ssificacao premium ou standard (nbr 15079),para interior e e xterior,incolor ou colorida,sobre tijolo,concreto liso,cimen</t>
  </si>
  <si>
    <t>Lavatorio de louca branca,com coluna suspensa,para pessoas c om necessidades especificas,com medidas em torno de 45,5x35, 5cm,exclusive sifao,valvula de escoamento,rabicho e torneira</t>
  </si>
  <si>
    <t>Mictorio de louca branca com sifao integrado e medidas em to rno de 33x28x53cm.ferragens em metal cromado:registro de pre ssao 1416 de 1/2" e tubo de ligacao de 1/2".fornecimento</t>
  </si>
  <si>
    <t>Vaso sanitario de louca branca,para pessoas com necessidades especificas,inclusive assento especial,bolsa de ligacao e acessorios de fixacao.fornecimento</t>
  </si>
  <si>
    <t>Valvula de descarga de 1.1/4",registro integrado,sistema hid romecanico(isenta de golpe de ariete),corpo em latao,canopla e botao em metal cromado de embutir.fornecimento</t>
  </si>
  <si>
    <t>Saboneteira em plastico abs,para sabonete liquido.fornecimen to e colocacao</t>
  </si>
  <si>
    <t>Porta-toalha de papel em plastico abs.fornecimento e colocac ao</t>
  </si>
  <si>
    <t>Porta papel higienico em plastico abs.fornecimentro e coloca cao</t>
  </si>
  <si>
    <t>Assento especial para vaso sanitario para pessoas com necess idades especificas.fornecimento e colocacao</t>
  </si>
  <si>
    <t>Torneira para jardim,de 1/2"x10cm aproximadamente,em metal c romado.fornecimento</t>
  </si>
  <si>
    <t>Torneira de boia em plastico,para caixa d'agua,de 3/4".forne cimento e colocacao</t>
  </si>
  <si>
    <t>Sifao rigido para pia ou lavatorio,em pvc de 1"x40mm.forneci mento</t>
  </si>
  <si>
    <t>Rabicho,em metal cromado,de 40cm,com saida de 1/2".fornecime nto</t>
  </si>
  <si>
    <t>Barra de apoio,para pessoas com necessidades especificas,em tubo de 1.1/4" de aco inoxidavel,aisi-304,liga 18.8,com 50cm .fornecimento e colocacao</t>
  </si>
  <si>
    <t>Barra de apoio,para pessoas com necessidades especificas,em "l",em tubo de 1.1/4" em aco inoxidavel,aisi-304,liga 18.8,m edindo 60x60cm.fornecimento e colocacao</t>
  </si>
  <si>
    <t>Fultro para uso domestico com carcaca atoxica em polipropile no com 1 elemento filtrante de celulose e carvao ativado,par a vazao ate 360l/h,conexao de 3/4" sem registro.fornecimento</t>
  </si>
  <si>
    <t>Conjunto flutuante de succao/recalque de 2" para aac,para in stalacao no interior dos reservatorios de aac,composto de ma ngueira plastica flexivel nao dobravel e ponteira em metal.f</t>
  </si>
  <si>
    <t>Extravasor,sifao/ladrao,de 200mm,para excesso de agua,retira da de impurezas da superficie e manutencao do nivel maximo d eterminado para os reservatorios de aac.bloqueia cheiros da</t>
  </si>
  <si>
    <t>Filtro p/aproveitamento agua chuva (aac)auto-limpante p/area s ate 1.500m2.elemento filtrante inox.retencao e descarga de solidos superiores a 0,55mm.duas entradas de ap 250mm,saida</t>
  </si>
  <si>
    <t>Freio hidraulico de 200mm para enchimento dos reservatorios de aac,atraves do fluxo ascendente.fornecimento</t>
  </si>
  <si>
    <t>Bebedouro eletrico tipo pressao,em aco inoxidavel,modelo de pe,adulto/crianca,com filtro interno,capacidade 80l/h.fornec imento</t>
  </si>
  <si>
    <t>Bomba hidraulica centrifuga,com motor eletrico,potencia de 1 /3cv,exclusive acessorios.fornecimento e colocacao</t>
  </si>
  <si>
    <t>Extintor de incêndio, tipo água-pressurizada, de 10l, inclusive suporte de parede e carga completa. FORNECIMENTO e COLOCAÇÃO</t>
  </si>
  <si>
    <t>Extintor de incendio,tipo gas carbonico (co2),10kg,completo. fornecimento e colocacao</t>
  </si>
  <si>
    <t>Extintor de incendio,tipo po quimico,de 6kg.fornecimento e c olocacao</t>
  </si>
  <si>
    <t>Assentamento de poste curvo,de 1 braco,de aco de 10,00 ate 1 2,00m,com flange de aco soldado na sua base,fixado por paraf usos chumbadores engastados em fundacao de concreto,exclusiv</t>
  </si>
  <si>
    <t>Poste de aco,reto,conico continuo,altura de 4,50m,sem sapata especificacao em-cme-04 da rioluz.fornecimento</t>
  </si>
  <si>
    <t>Fundacao simples de concreto pre-moldado,projeto rioluz,com chumbadores de aco,provido de arruelas e porcas para fixacao de poste reto de aco,de 3,50 ate 6,00m,exclusive o poste e c</t>
  </si>
  <si>
    <t>Ferragens singelas e 3 chaves fusiveis,em 1 linha de 13,8kv, horizontal,poste ao centro;exclusive fornecimento das chaves fusiveis,dos isoladores e ferragens da linha existente.insta</t>
  </si>
  <si>
    <t>Haste para aterramento,de 5/8"(16mm),com 2,50m a 3,00m de co mprimento.colocacao</t>
  </si>
  <si>
    <t>Luminaria lrj-35 para lampada vapor de sodio ou multivapor m etalico de 70w,com equipamento auxiliar integrado 220v(em-ri oluz nº30),encaixe em tubo com diametro de 48mm,corpo de alu</t>
  </si>
  <si>
    <t>Cabo de cobre rigido,de 1kv,secao de 35mm2,pvc/70ºc.fornecim ento</t>
  </si>
  <si>
    <t>Cabo de cobre rigido,secao de 25mm2,formados por condutores em fios de cobre nu,encordoamento classe 2,isolamento para 1 kv,em polietileno reticulado(xlpe)ou etileno propileno(epr),</t>
  </si>
  <si>
    <t>Cabo de cobre rigido,secao de 70mm2,formados por condutores em fios de cobre nu,encordoamento classe 2,isolamento para 1 kv,em polietileno reticulado(xlpe)ou etileno propileno(epr),</t>
  </si>
  <si>
    <t>Conector perfurante para rede subterranea,tensao de aplicaca o:0,6/1kv,corpo isolado resistente ao ambiente do subsolo,na s cores branca ou bege claro,contato dentado:liga de alumini</t>
  </si>
  <si>
    <t>Disjuntor termomagnetico,bipolar de 20a.fornecimento</t>
  </si>
  <si>
    <t>Base externa para rele fotoeletrico.fornecimento</t>
  </si>
  <si>
    <t>Rele fotoeletronico para iluminacao publica,tipo fail-off,te nsao de alimentacao de 105v e 305v,potencia da carga 1000w o u 1800va,corrente maxima da carga 10a.corpo em policarbonato</t>
  </si>
  <si>
    <t>Caixa hand-hole,pre-moldada,em anel de concreto,conforme pro jeto nº a4-1683-pd,rioluz,com dimensoes de 0,30x0,30m,exclus ive escavacao,reaterro e tampao.fornecimento e assentamento</t>
  </si>
  <si>
    <t>Tampao de ferro tipo leve padrao rioluz.fornecimento</t>
  </si>
  <si>
    <t>Comando em grupo crj-04 ou similar,85a.fornecimento</t>
  </si>
  <si>
    <t>Equipamentos de comando de circuito,padrao rioluz,com fornec imento das ferragens de fixacao;exclusive o fornecimento do comando.assentamento</t>
  </si>
  <si>
    <t>TOTAL DA OBRA</t>
  </si>
  <si>
    <t>CÓDIGO</t>
  </si>
  <si>
    <t>DESCRIÇÃO</t>
  </si>
  <si>
    <t xml:space="preserve">QTD </t>
  </si>
  <si>
    <t>Unitário</t>
  </si>
  <si>
    <t>PREÇO</t>
  </si>
  <si>
    <t>Preço EMOP</t>
  </si>
  <si>
    <t>TOTAL</t>
  </si>
  <si>
    <t>01</t>
  </si>
  <si>
    <t>SERVIÇOS DE ESCRITÓRIO LABORATÓRIO E CAMPO</t>
  </si>
  <si>
    <t>01.001.0150-A</t>
  </si>
  <si>
    <t>01.005.0003-A</t>
  </si>
  <si>
    <t>01.018.0002-A</t>
  </si>
  <si>
    <t>Locacao de obra com aparelho topografico sobre cerca de marcacao, inclusive construcao desta e sua pre-locacao e o fornecimento do material e tendo por medicao o perimetro a constru</t>
  </si>
  <si>
    <t>01.090.0000-A</t>
  </si>
  <si>
    <t>Administração Local</t>
  </si>
  <si>
    <t xml:space="preserve">UN </t>
  </si>
  <si>
    <t>02</t>
  </si>
  <si>
    <t>02.004.0004-A</t>
  </si>
  <si>
    <t>02.010.0001-A</t>
  </si>
  <si>
    <t>02.015.0001-A</t>
  </si>
  <si>
    <t>02.016.0001-A</t>
  </si>
  <si>
    <t>02.020.0001-A</t>
  </si>
  <si>
    <t>03</t>
  </si>
  <si>
    <t>03.001.0001-B</t>
  </si>
  <si>
    <t>03.009.0004-A</t>
  </si>
  <si>
    <t>03.013.0001-B</t>
  </si>
  <si>
    <t>04</t>
  </si>
  <si>
    <t>04.006.0012-A</t>
  </si>
  <si>
    <t>04.020.0122-A</t>
  </si>
  <si>
    <t>04.021.0010-A</t>
  </si>
  <si>
    <t>05</t>
  </si>
  <si>
    <t>SERVIÇOS COMPLEMENTARES</t>
  </si>
  <si>
    <t>05.001.0350-A</t>
  </si>
  <si>
    <t>05.001.0360-A</t>
  </si>
  <si>
    <t>Limpeza de pisos cimentados</t>
  </si>
  <si>
    <t>05.001.0365-A</t>
  </si>
  <si>
    <t>05.001.0370-A</t>
  </si>
  <si>
    <t>05.001.0460-A</t>
  </si>
  <si>
    <t>05.006.0001-B</t>
  </si>
  <si>
    <t>05.008.0001-A</t>
  </si>
  <si>
    <t>05.008.0008-B</t>
  </si>
  <si>
    <t>06</t>
  </si>
  <si>
    <t>GALERIA, DRENOS E CONEXOS</t>
  </si>
  <si>
    <t>06.010.0010-A</t>
  </si>
  <si>
    <t>06.015.0010-A</t>
  </si>
  <si>
    <t>08</t>
  </si>
  <si>
    <t>09</t>
  </si>
  <si>
    <t>SERVIÇOS DE PARQUES E JARDINS</t>
  </si>
  <si>
    <t>09.002.0001-A</t>
  </si>
  <si>
    <t>09.003.0068-A</t>
  </si>
  <si>
    <t>11</t>
  </si>
  <si>
    <t>11.003.0001-B</t>
  </si>
  <si>
    <t>11.004.0053-B</t>
  </si>
  <si>
    <t>11.009.0013-A</t>
  </si>
  <si>
    <t>11.009.0014-B</t>
  </si>
  <si>
    <t>11.011.0029-A</t>
  </si>
  <si>
    <t>11.011.0030-B</t>
  </si>
  <si>
    <t>11.013.0003-B</t>
  </si>
  <si>
    <t>11.016.0003-A</t>
  </si>
  <si>
    <t>11.016.0100-A</t>
  </si>
  <si>
    <t>11.025.0012-A</t>
  </si>
  <si>
    <t>11.050.0001-B</t>
  </si>
  <si>
    <t>11.055.0001-B</t>
  </si>
  <si>
    <t>12</t>
  </si>
  <si>
    <t>ALVENARIAS E DIVISÓRIAS</t>
  </si>
  <si>
    <t>13</t>
  </si>
  <si>
    <t>REVESTIMENTOS DE PAREDES, TETOS E PISOS</t>
  </si>
  <si>
    <t>13.001.0031-A</t>
  </si>
  <si>
    <t>13.301.0120-B</t>
  </si>
  <si>
    <t>13.301.0132-A</t>
  </si>
  <si>
    <t>13.345.0030-A</t>
  </si>
  <si>
    <t>14</t>
  </si>
  <si>
    <t>ESQUADRIAS DE PVC, FERRO, ALUMINIO OU MADEIRA, VIDRAÇAS E FERRAGENS</t>
  </si>
  <si>
    <t>14.002.0206-A</t>
  </si>
  <si>
    <t>14.004.0100-A</t>
  </si>
  <si>
    <t>14.006.0008-A</t>
  </si>
  <si>
    <t>14.006.0010-A</t>
  </si>
  <si>
    <t>14.007.0065-A</t>
  </si>
  <si>
    <t>15</t>
  </si>
  <si>
    <t>INSTALAÇÕES ELÉTRICAS, HIDRÁULICAS, SANITÁRIAS E MECÂNICAS</t>
  </si>
  <si>
    <t>15.001.0071-A</t>
  </si>
  <si>
    <t>15.001.0075-A</t>
  </si>
  <si>
    <t>15.001.0079-A</t>
  </si>
  <si>
    <t>15.003.0178-A</t>
  </si>
  <si>
    <t>15.003.0354-B</t>
  </si>
  <si>
    <t>15.004.0011-A</t>
  </si>
  <si>
    <t>15.004.0025-A</t>
  </si>
  <si>
    <t>15.004.0050-A</t>
  </si>
  <si>
    <t>15.004.0059-A</t>
  </si>
  <si>
    <t>15.004.0105-A</t>
  </si>
  <si>
    <t>15.004.0180-A</t>
  </si>
  <si>
    <t>15.004.0212-A</t>
  </si>
  <si>
    <t>15.004.0255-A</t>
  </si>
  <si>
    <t>15.005.0060-A</t>
  </si>
  <si>
    <t>15.007.0351-A</t>
  </si>
  <si>
    <t>15.007.0400-A</t>
  </si>
  <si>
    <t>15.007.0410-A</t>
  </si>
  <si>
    <t>15.007.0420-A</t>
  </si>
  <si>
    <t>15.007.0435-A</t>
  </si>
  <si>
    <t>15.007.0570-A</t>
  </si>
  <si>
    <t>15.007.0608-A</t>
  </si>
  <si>
    <t>15.007.0611-A</t>
  </si>
  <si>
    <t>15.007.0705-A</t>
  </si>
  <si>
    <t>15.008.0080-A</t>
  </si>
  <si>
    <t>15.008.0085-A</t>
  </si>
  <si>
    <t>15.008.0090-A</t>
  </si>
  <si>
    <t>15.008.0095-A</t>
  </si>
  <si>
    <t>15.011.0079-A</t>
  </si>
  <si>
    <t>15.015.0021-A</t>
  </si>
  <si>
    <t>15.015.0173-A</t>
  </si>
  <si>
    <t>15.015.0203-A</t>
  </si>
  <si>
    <t>15.015.0250-A</t>
  </si>
  <si>
    <t>15.017.0180-A</t>
  </si>
  <si>
    <t>15.017.0190-A</t>
  </si>
  <si>
    <t>15.017.0215-A</t>
  </si>
  <si>
    <t>15.018.0020-A</t>
  </si>
  <si>
    <t>15.018.0145-A</t>
  </si>
  <si>
    <t>15.018.0150-A</t>
  </si>
  <si>
    <t>15.018.0155-A</t>
  </si>
  <si>
    <t>15.019.0015-A</t>
  </si>
  <si>
    <t>15.019.0025-A</t>
  </si>
  <si>
    <t>15.019.0035-A</t>
  </si>
  <si>
    <t>15.019.0095-A</t>
  </si>
  <si>
    <t>15.029.0011-A</t>
  </si>
  <si>
    <t>15.029.0021-A</t>
  </si>
  <si>
    <t>15.029.0081-A</t>
  </si>
  <si>
    <t>15.030.0038-A</t>
  </si>
  <si>
    <t>15.031.0015-A</t>
  </si>
  <si>
    <t>15.034.0023-A</t>
  </si>
  <si>
    <t>15.034.0024-A</t>
  </si>
  <si>
    <t>15.036.0012-A</t>
  </si>
  <si>
    <t>15.036.0017-A</t>
  </si>
  <si>
    <t>15.036.0030-A</t>
  </si>
  <si>
    <t>15.036.0032-A</t>
  </si>
  <si>
    <t>15.036.0042-A</t>
  </si>
  <si>
    <t>15.036.0052-A</t>
  </si>
  <si>
    <t>15.036.0053-A</t>
  </si>
  <si>
    <t>15.036.0074-A</t>
  </si>
  <si>
    <t>15.038.0102-A</t>
  </si>
  <si>
    <t>15.038.0292-A</t>
  </si>
  <si>
    <t>15.038.0302-A</t>
  </si>
  <si>
    <t>15.065.0015-A</t>
  </si>
  <si>
    <t>15.071.0012-B</t>
  </si>
  <si>
    <t>16</t>
  </si>
  <si>
    <t>COBERTURAS, ISOLAMENTOS E IMPERMEABILIZAÇÕES</t>
  </si>
  <si>
    <t>16.007.0030-A</t>
  </si>
  <si>
    <t>16.027.0001-A</t>
  </si>
  <si>
    <t>17</t>
  </si>
  <si>
    <t>17.017.0140-A</t>
  </si>
  <si>
    <t>17.017.0320-A</t>
  </si>
  <si>
    <t>17.018.0060-A</t>
  </si>
  <si>
    <t>17.018.0110-A</t>
  </si>
  <si>
    <t>18</t>
  </si>
  <si>
    <t>APARELHOS HIDRAÚLICOS, SANITÁRIOS, ELÉTRICAS, MECÂNICOS E ESPORTIVOS</t>
  </si>
  <si>
    <t>18.002.0013-A</t>
  </si>
  <si>
    <t>18.002.0055-A</t>
  </si>
  <si>
    <t>18.002.0090-A</t>
  </si>
  <si>
    <t>18.003.0005-A</t>
  </si>
  <si>
    <t>18.005.0010-A</t>
  </si>
  <si>
    <t>18.005.0012-A</t>
  </si>
  <si>
    <t>18.005.0013-A</t>
  </si>
  <si>
    <t>18.005.0030-A</t>
  </si>
  <si>
    <t>18.007.0051-A</t>
  </si>
  <si>
    <t>18.009.0079-A</t>
  </si>
  <si>
    <t>18.011.0005-A</t>
  </si>
  <si>
    <t>18.013.0108-A</t>
  </si>
  <si>
    <t>18.013.0124-A</t>
  </si>
  <si>
    <t>18.013.0128-A</t>
  </si>
  <si>
    <t>18.016.0105-A</t>
  </si>
  <si>
    <t>18.016.0110-A</t>
  </si>
  <si>
    <t>18.017.0021-A</t>
  </si>
  <si>
    <t>18.017.0028-A</t>
  </si>
  <si>
    <t>18.017.0035-A</t>
  </si>
  <si>
    <t>18.017.0055-A</t>
  </si>
  <si>
    <t>18.017.0075-A</t>
  </si>
  <si>
    <t>18.025.0001-A</t>
  </si>
  <si>
    <t>18.029.0005-A</t>
  </si>
  <si>
    <t>18.032.0012-A</t>
  </si>
  <si>
    <t>18.032.0014-A</t>
  </si>
  <si>
    <t>18.032.0030-A</t>
  </si>
  <si>
    <t>21</t>
  </si>
  <si>
    <t>ILUMINAÇÃO PÚBLICA</t>
  </si>
  <si>
    <t>21.001.0180-A</t>
  </si>
  <si>
    <t>21.003.0054-A</t>
  </si>
  <si>
    <t>21.011.0010-A</t>
  </si>
  <si>
    <t>21.015.0194-A</t>
  </si>
  <si>
    <t>21.015.0235-A</t>
  </si>
  <si>
    <t>21.019.0078-A</t>
  </si>
  <si>
    <t>21.026.0120-A</t>
  </si>
  <si>
    <t>21.026.0250-A</t>
  </si>
  <si>
    <t>21.026.0450-A</t>
  </si>
  <si>
    <t>21.028.0130-A</t>
  </si>
  <si>
    <t>21.030.0090-A</t>
  </si>
  <si>
    <t>21.031.0010-A</t>
  </si>
  <si>
    <t>21.031.0015-A</t>
  </si>
  <si>
    <t>21.035.0014-A</t>
  </si>
  <si>
    <t>21.035.0200-A</t>
  </si>
  <si>
    <t>21.040.0015-A</t>
  </si>
  <si>
    <t>21.040.0110-A</t>
  </si>
  <si>
    <t>1 ligação</t>
  </si>
  <si>
    <t>Placas de identificação que serão colocada em frente à rua proncipal para PMN = 6,00m²</t>
  </si>
  <si>
    <t>Conforme projeto básico de arquitetura</t>
  </si>
  <si>
    <t>1 unidade</t>
  </si>
  <si>
    <t>2 unidades</t>
  </si>
  <si>
    <t>WC Cadeirante 1un</t>
  </si>
  <si>
    <t>Quadro de distribuição junto à SE - 6un</t>
  </si>
  <si>
    <t>Entre quadros do Centro Tecnológico 500m</t>
  </si>
  <si>
    <t>Alimentação do Centro Tecnológico 100m x 5cabos = 500m</t>
  </si>
  <si>
    <t>1 subestação</t>
  </si>
  <si>
    <t>Caixa de Telefone 3 + Lógica 3 + Elétrica 3 = 9un</t>
  </si>
  <si>
    <t>Caixa de Telefone 2 + Lógica 3 + Elétrica 3 = 8un</t>
  </si>
  <si>
    <t>Lógica 2un</t>
  </si>
  <si>
    <t>Rede de distribuição hidráulica = 5un</t>
  </si>
  <si>
    <t>Reservatórios - 3un + Caixa 1un = 4un</t>
  </si>
  <si>
    <t>Rede de distribuição = 20m</t>
  </si>
  <si>
    <t>Ligações à rede existente - 24m</t>
  </si>
  <si>
    <t>Rede de abastecimento hidráulica = 100un</t>
  </si>
  <si>
    <t>Rede de distribuição hidráulica = 45un</t>
  </si>
  <si>
    <t>Rede de distribuição hidráulica = 35un</t>
  </si>
  <si>
    <t>Sistema de aproveitamento da água da chuva - 1un</t>
  </si>
  <si>
    <t>Alimentação da Centro Tecnológico 2 unidades + Pressurizadoras de rede 3un | TOTAL = 5un</t>
  </si>
  <si>
    <t>3 unidades para entrada da rede elétrica</t>
  </si>
  <si>
    <t>Adequação da entrada de energia - 500m</t>
  </si>
  <si>
    <t>Unidades para entrada da rede - 210un</t>
  </si>
  <si>
    <t>Comando para atender GREIP e Urbanização - 4un</t>
  </si>
  <si>
    <t>PLANILHA DE MEDIÇÃO</t>
  </si>
  <si>
    <t>Unit+BDI</t>
  </si>
  <si>
    <t>06.014.0060-A</t>
  </si>
  <si>
    <t>06.272.0002-A</t>
  </si>
  <si>
    <t>09.006.0030-A</t>
  </si>
  <si>
    <t>11.013.0080-A</t>
  </si>
  <si>
    <t>13.001.0010-B</t>
  </si>
  <si>
    <t>Descarga de materiais e resíduos em locais de disposição final autorizados</t>
  </si>
  <si>
    <t>BDI=</t>
  </si>
  <si>
    <t>Controle tecnológico de obras em concreto armado considerando apenas o controle do concreto e constando de coleta, moldagem e capeamento de corpos de prova, transporte até 50km, ensaios de resistência à compressão aos 28 dias e “Slump test”, medido por m³ de concreto colocado nas formas</t>
  </si>
  <si>
    <t>m³</t>
  </si>
  <si>
    <t>Aterro com material de 1ª categoria, compactado manualmente em camadas de 20cm, até uma altura máxima de 80cm, para suporte de camada de concreto, inclusive dois tiros de pá, espalhamento e rega, exclusive fornecimento da terra</t>
  </si>
  <si>
    <t>Reaterro de vala/cava compactada a maço, em camadas de 30cm de espessura máxima, com material de boa qualidade, exclusive este</t>
  </si>
  <si>
    <t>Carga manual e descarga mecânica de material a granel (agregados, pedra-de-mão, paralelos, terra, escombros, etc), compreendendo tempos para carga, descarga e manobras do caminhão basculante a óleo diesel, de 8t e do equipamento dumper de 18HP e 1000l, empregando 2 serventes na carga</t>
  </si>
  <si>
    <t>Transporte de andaime tubular, considerando-se a área de projeção vertical do andaime, exclusive carga, descarga e tempo de espera do caminhão (vide item 04.021.0010)</t>
  </si>
  <si>
    <t>Carga e descarga manual de andaime tubular, inclusive tempo de espera do caminhão, considerando-se a área de projeção vertical</t>
  </si>
  <si>
    <t>Limpeza de vidros, feita nos dois lados, contado um lado</t>
  </si>
  <si>
    <t>Limpeza de pisos cerâmicos</t>
  </si>
  <si>
    <t>Limpeza de aparelhos sanitários, inclusive metais</t>
  </si>
  <si>
    <t>Limpeza de caixa d`água ou cisterna, com capacidade de 2001 a 20000l, inclusive desinfecção conforme normas do INEA</t>
  </si>
  <si>
    <t>Aluguel de andaime com elementos tubulares (fachadeiro) sobre sapatas fixas, considerando-se a área da projeção vertical do andaime e pago pelo tempo necessário à sua utilização, exclusive transporte dos elementos do andaime até a obra (vide item 04.020.0122), plataforma ou passarela de pinho (vide itens 05.005.0012 a 05.005.0015 ou 05.007.0007 e 05.008.0008), montagem e desmontagem dos andaimes (vide item 05.008.0001)</t>
  </si>
  <si>
    <t>Montagem e desmontagem de andaime com elementos tubulares, considerando-se a área vertical recoberta</t>
  </si>
  <si>
    <t>Movimentação vertical ou horizontal de plataforma ou passarela</t>
  </si>
  <si>
    <t>GALERIAS, DRENOS E CONEXOS</t>
  </si>
  <si>
    <t>Tubo de queda em PVC, com diâmetro de 100mm, e desnível de até 1,00m, para poços de visita de esgoto sanitário, conforme padrão CEDAE. FORNECIMENTO e ASSENTAMENTO</t>
  </si>
  <si>
    <t>Poço de visita em alvenaria de blocos de concreto (20 x 20 x 40cm), em paredes de 0,20m de espessura, com 1,20 x 1,20 x 1,40m, para coletor de águas pluviais de 0,40 a 0,70m de diâmetro, utilizando argamassa de cimento e areia, no traço 1:4 em volume, sendo as paredes chapiscadas e revestidas internamente com a mesma argamassa, enchimento dos blocos e base em concreto simples, tampa de concreto armado, sendo o concreto dosado para um fck=10MPa e degraus de ferro fundido, inclusive fornecimento de todos os materiais</t>
  </si>
  <si>
    <t>SERVICOS DE PARQUES E JARDINS</t>
  </si>
  <si>
    <t>Plantio de árvore isolada até 2,00m de altura, de qualquer espécie, em logradouro público, inclusive transporte, terra preta simples e estaca de madeira (tutor), exclusive o fornecimento da árvore</t>
  </si>
  <si>
    <t>Espécies vegetais nativas com CAP (Circunferência na Altura do Peito) variando entre 0,15m e 0,20m e altura entre 3,00m e 3,50m. FORNECIMENTO</t>
  </si>
  <si>
    <t>Concreto dosado racionalmente para uma resistência característica à compressão de 10MPa, inclusive materiais, transporte, preparo com betoneira, lançamento e adensamento</t>
  </si>
  <si>
    <t>Escoramento de formas de moldagem de peças de concreto em vigas isoladas e semelhantes, até 5,00m de pé direito, e até 60 cm de altura, com madeira de 3ª, empregado 2 vezes, medida pela área de projeção lateral de escoramento (comprimento da viga vezes altura do escoramento até o fundo da mesma)</t>
  </si>
  <si>
    <t>Barra de aço CA-50, com saliência ou mossa, coeficiente de conformação superficial mínimo (aderência) igual a 1,5, diâmetro de 6,3mm, destinada à armadura de concreto armado, compreendendo 10% de perdas de pontas e arame 18. FORNECIMENTO</t>
  </si>
  <si>
    <t>Barra de aço CA-50, com saliência, diâmetro de 8 a 12,5mm, destinada à armadura de concreto armado, compreendendo 10% de perdas de pontas e arame 18. FORNECIMENTO</t>
  </si>
  <si>
    <t>Corte, dobragem, montagem e colocação de ferragens nas formas, aço CA-50, em barras redondas, com diâmetro igual a 6,3mm</t>
  </si>
  <si>
    <t>Corte, dobragem, montagem e colocação de ferragens nas formas, aço CA-50, em barras redondas, sendo o diâmetro de 8 a 12,5mm</t>
  </si>
  <si>
    <t>Vergas de concreto armado para alvenaria, com aproveitamento da madeira por 10 vezes</t>
  </si>
  <si>
    <t>Estrutura metálica para cobertura de galpão em arco ou em duas ou mais águas, com treliças, terças tirantes, etc, sobre apoios (exclusive estes) para carga de cobertura de fibrocimento ou metálica, vãos até 15,00m, com uma demão de pintura antióxido, exclusive cobertura e acessórios. FORNECIMENTO e MONTAGEM</t>
  </si>
  <si>
    <t>Concreto bombeado, fck=30MPa, compreendendo o fornecimento de concreto importado de usina, colocação nas formas, espalhamento, adensamento mecânico e acabamento</t>
  </si>
  <si>
    <t>Escoramento tubular (aluguel) com tubos metálicos, na densidade de 5,00m de tubo equipado por m³ de escoramento, pago pelo volume deste e pelo tempo necessário, desde a entrega do material na obra, na ocasião apropriada até sua carga, para devolução, logo que desnecessária</t>
  </si>
  <si>
    <t>Montagem e desmontagem de escoramento tubular normal, na densidade de 5,00m de tubo por m³ de escoramento, compreendendo transporte do material para obra e desta para o depósito, inclusive carga e descarga. O custo é dado por m³ de escoramento, contado das sapatas até as extremidades superiores dos tubos, sendo pagos 60% na montagem e 40% na desmontagem</t>
  </si>
  <si>
    <t>ESTRUTURA METALICA EM FORMA DE ASA DE AVIÃO COMPOSTA DE 4 ELEMENTOS COM 12,00M DE EXTENSÃO E 1,00M DE LARGURA COM FUNÇÃO DE BRISE.</t>
  </si>
  <si>
    <t>ALVENARIAS E DIVISORIAS</t>
  </si>
  <si>
    <t>REVESTIMENTO DE PAREDES, TETOS E PISOS</t>
  </si>
  <si>
    <t>Emboço com argamassa de cimento e areia, no traço 1:3 com 2,5cm de espessura, com corante, aplicado sobre chapisco, exclusive este</t>
  </si>
  <si>
    <t>Contrapiso, base ou camada regularizadora executada com argamassa de cimento e areia, no traço 1:4, na espessura de 2,5cm</t>
  </si>
  <si>
    <t>Contrapiso, base ou camada regularizadora executada com argamassa de cimento e areia, no traço 1:4, na espessura de 5cm</t>
  </si>
  <si>
    <t>Soleira de mármore branco clássico, de 3 x 15cm, com 2 polimentos, assente como em 13.345.0015</t>
  </si>
  <si>
    <t>ESQUADRIAS DE MADEIRA, SERRALHERIA, FERRAGENS E VIDRACARIA</t>
  </si>
  <si>
    <t>Guarda-corpo de ferro em lances de 3,00 a 4,00m e 1,00m de altura, com 4 montantes de barras de 2” x 3/4”, chumbados no concreto, corrimão em duas barras superpostas de 3” x 1/2” e 2” x 3/8”, barras verticais de 1/2” x 1/2” espaçadas de 6cm, soldadas no corrimão e na barra inferior, esta de 2” x 1/2”, a 10cm do piso.  FORNECIMENTO e COLOCAÇÃO</t>
  </si>
  <si>
    <t>Espelho de cristal, com 4mm de espessura, com moldura de madeira. FORNECIMENTO e COLOCAÇÃO</t>
  </si>
  <si>
    <t>Porta de madeira de lei em compensado, de 90 x 210 x 3cm, folheada nas 2 faces, aduela de 13 x 3cm e alizares de 5 x 2cm, exclusive ferragens. FORNECIMENTO e COLOCAÇÃO</t>
  </si>
  <si>
    <t>Porta de madeira de lei em compensado, de 80 x 210 x 3cm, folheada nas 2 faces, aduela de 13 x 3cm e alizares de 5 x 2cm, exclusive ferragens. FORNECIMENTO e COLOCAÇÃO</t>
  </si>
  <si>
    <t>Ferragens para porta de madeira, de 1 folha de abrir, interna, para banheiro de serviço, constando de fornecimento sem colocação (esta incluída no fornecimento e colocação das esquadrias), de:</t>
  </si>
  <si>
    <t>INDICE GERAL P/SERV. DE INST. ELETR. E HIDRO-SANIT.</t>
  </si>
  <si>
    <t>Abrigo para hidrômetro de 1", nas dimensões de 0,90 x 0,50 x 0,60m, em alvenaria de tijolos furados de 10 x 20 x 20cm, em paredes de meia vez, revestidas com argamassa de cimento e saibro, no traço 1:6, com fundo de concreto e tampa de concreto armado, porta de 80 x 50cm em chapa de aço nº 16 e cadeado de 30mm, conforme projeto nº 2089/EMOP</t>
  </si>
  <si>
    <t>Abrigo para bomba, nas dimensões de 0,70 x 0,50 x 0,50m, em alvenaria de tijolos furados de 10 x 20 x 20cm, em paredes de meia vez, revestidas com argamassa de cimento e saibro, no traço 1:6, com fundo de concreto e tampa de concreto armado, porta de 60 x 40cm em chapa de ferro nº 16 e cadeado de 30mm, conforme projeto nº 2089/ EMOP</t>
  </si>
  <si>
    <t>Hidrômetro com diâmetro de 1". FORNECIMENTO</t>
  </si>
  <si>
    <t>Ralo de cobertura semi-esférico (tipo abacaxi), com 4".  FORNECIMENTO e COLOCAÇÃO</t>
  </si>
  <si>
    <t>Suporte com 2 chumbadores, para fixação de tubulações no diâmetro interno de 2”.  FORNECIMENTO e COLOCAÇÃO</t>
  </si>
  <si>
    <t>Alça para barrilete de distribuição, do tipo concentrado, sob reservatório duplo, inclusive ramais para extravasor e limpeza compreendendo: 5,50m de tubo de PVC  60mm, registros e conexões. FORNECIMENTO e INSTALAÇÃO</t>
  </si>
  <si>
    <t>Coluna de PVC, de diâmetro de 40mm, exclusive peças de derivação e rasgo em alvenaria.  FORNECIMENTO e ASSENTAMENTO</t>
  </si>
  <si>
    <t>Instalação e assentamento de mictório (exclusive fornecimento do aparelho), compreendendo:  3,00m de tubo de PVC de 25mm, 1,50m de tubos de PVC de 40mm e 50mm, cada, conexões e ralo sifonado de PVC com 100 x 100 x 50mm, com tampa cega</t>
  </si>
  <si>
    <t>Instalação e assentamento de duchinha manual para banheiro (exclusive fornecimento do aparelho), compreendendo:  3,00m de tubo de PVC de 25mm e conexões</t>
  </si>
  <si>
    <t>Instalação e assentamento de vaso sanitário individual e válvula de descarga (exclusive estes) em pavimento térreo, compreendendo:  instalação hidráulica com 2,00m de tubo de PVC de 50mm, com conexões, até a válvula e após esta até o vaso, ligação de esgotos com 3,00m de tubo de PVC de 100mm à caixa de inspeção e tubo de ventilação, inclusive conexões, exclusive o tubo de ventilação</t>
  </si>
  <si>
    <t>Ralo sifonado de PVC rígido (150 x 185) x 75mm, em pavimento térreo, com saída de 75mm, grelha redonda e porta-grelha, compreendendo:  3,00m de tubo de PVC de 75mm e sua ligação ao ramal de ventilação.  FORNECIMENTO e INSTALAÇÃO</t>
  </si>
  <si>
    <t>Tubo para ventilação em PVC de 75mm, inclusive conexões.  FORNECIMENTO e ASSENTAMENTO</t>
  </si>
  <si>
    <t>Bebedouro elétrico, tipo pressão com filtro interno (exclusive fornecimento de aparelho), compreendendo: 2 varas de eletroduto PVC de 3/4”, com luvas, 10,00m de fio 2,5mm², tomada de embutir e caixa de embutir, 4,00m de tubo PVC de 25mm, 3,00m de tubo PVC de 40mm, registro de 3/4” e conexões.  Instalação até o ralo existente e ASSENTAMENTO</t>
  </si>
  <si>
    <t>Instalação e assentamento de lavatório de 1 torneira (exclusive o fornecimento do aparelho e isolamento), compreendendo: 4,00m de tubo de cobre de 22mm, soldas e conexões</t>
  </si>
  <si>
    <t>Pára-raio, tipo válvula, para 15kV/5kA.  FORNECIMENTO e INSTALAÇÃO</t>
  </si>
  <si>
    <t>Quadro de distribuição de energia para disjuntores termo-magnéticos unipolares, de sobrepor, com porta e barramentos de fase, neutro e terra, para instalação de até 3 disjuntores sem dispositivo para chave geral.  FORNECIMENTO e COLOCAÇÃO</t>
  </si>
  <si>
    <t>Quadro de distribuição de energia para disjuntores termo-magnéticos unipolares, de sobrepor, com porta e barramentos de fase, neutro e terra, para instalação de até 12 disjuntores sem dispositivo para chave geral.  FORNECIMENTO e COLOCAÇÃO</t>
  </si>
  <si>
    <t>Quadro de distribuição de energia para disjuntores termo-magnéticos unipolares, de sobrepor, com porta e barramentos de fase, neutro e terra, trifásico, para instalação de até 24 disjuntores com dispositivo para chave geral. FORNECIMENTO e COLOCAÇÃO</t>
  </si>
  <si>
    <t>Quadro de distribuição de energia para disjuntores termo-magnéticos unipolares, de sobrepor, com porta e barramentos de fase, neutro e terra, trifásico, para instalação de até 50 disjuntores com dispositivo para chave geral. FORNECIMENTO e COLOCAÇÃO</t>
  </si>
  <si>
    <t>Disjuntor termomagnético, unipolar, de 10 a 30A x 250V.  FORNECIMENTO e COLOCAÇÃO</t>
  </si>
  <si>
    <t>Disjuntor termomagnético, tripolar, de 125 a 150A x 250V.  FORNECIMENTO e COLOCAÇÃO</t>
  </si>
  <si>
    <t>Disjuntor termomagnético, tripolar, de 300 a 400A x 250V.  FORNECIMENTO e COLOCAÇÃO</t>
  </si>
  <si>
    <t>Chave bóia, automática, de mercúrio, unipolar.  FORNECIMENTO e COLOCAÇÃO</t>
  </si>
  <si>
    <t>Cabo de cobre com isolamento termoplástico, compreendendo:  preparo, corte e enfiação em eletrodutos, na bitola de 1,5mm², 450/750V.  FORNECIMENTO e COLOCAÇÃO</t>
  </si>
  <si>
    <t>Cabo de cobre com isolamento termoplástico, compreendendo:  preparo, corte e enfiação em eletrodutos, na bitola de 2,5mm², 450/750V.  FORNECIMENTO e COLOCAÇÃO</t>
  </si>
  <si>
    <t>Cabo de cobre com isolamento termoplástico, compreendendo:  preparo, corte e enfiação em eletrodutos, na bitola de 4mm², 450/750V.  FORNECIMENTO e COLOCAÇÃO</t>
  </si>
  <si>
    <t>Cabo de cobre com isolamento termoplástico, compreendendo:  preparo, corte e enfiação em eletrodutos, na bitola de 6mm², 450/750V.  FORNECIMENTO e COLOCAÇÃO</t>
  </si>
  <si>
    <t>Subestação simplificada, padrão LIGHT, com transformador trifásico de 300kVA, 13,8kV-220/127V, inclusive cabine de medição</t>
  </si>
  <si>
    <t>Instalação de ponto de luz, aparente, equivalente a 2 varas de eletroduto de PVC rígido de 3/4", 12,00m de fio 2,5mm², caixas, conexões, luvas, curva e interruptor de embutir com placa fosforescente, inclusive abertura e fechamento de rasgo em alvenaria</t>
  </si>
  <si>
    <t>Instalação de ponto de força até 4cv, equivalente a 2 varas de eletroduto de PVC rígido de 3/4”, 20,00m de fio 4mm², caixas e conexões</t>
  </si>
  <si>
    <t>Instalação de ponto de telefone ou lógica, compreendendo:  5 varas de eletroduto de 3/4”, conexões e caixas</t>
  </si>
  <si>
    <t>Instalação de ponto de tomada, embutido na alvenaria, equivalente a 2 varas de eletroduto de PVC rígido de 3/4”, 12,00m de fio 2,5mm², caixas, conexões e tomada de embutir 2P+T, 10A, padrão brasileiro, com placa fosforescente, inclusive abertura e fechamento de rasgo em alvenaria</t>
  </si>
  <si>
    <t>Terminal mecânico de pressão para ligação de um cabo a barramento, fabricado em bronze, com bitolas de 120 a 185mm². FORNECIMENTO e COLOCAÇÃO</t>
  </si>
  <si>
    <t>Terminal mecânico de pressão para ligação de um cabo a barramento, fabricado em bronze, com bitolas de 300 a 400mm². FORNECIMENTO e COLOCAÇÃO</t>
  </si>
  <si>
    <t>Terminal mecânico de pressão para ligação de dois cabos a barramento, fabricado em bronze, com bitolas de 185 a 240mm². FORNECIMENTO e COLOCAÇÃO</t>
  </si>
  <si>
    <t>Caixa de ligação de alumínio silício, tipo conduletes, no formato B, diâmetro de  1”.  FORNECIMENTO e COLOCAÇÃO</t>
  </si>
  <si>
    <t>Caixa de passagem nº 3, para telefone, conforme especificação da TELEBRÁS, nas dimensões de 40 x 40 x 13,5cm.  FORNECIMENTO e COLOCAÇÃO</t>
  </si>
  <si>
    <t>Caixa de passagem nº 4, para telefone, conforme especificação da TELEBRÁS, nas dimensões de 60 x 60 x 13,5cm.  FORNECIMENTO e COLOCAÇÃO</t>
  </si>
  <si>
    <t>Caixa de passagem nº 5, para telefone, conforme especificação da TELEBRÁS nas dimensões de 80 x 80 x 13,5cm.  FORNECIMENTO e COLOCAÇÃO</t>
  </si>
  <si>
    <t>Tomada dupla de piso, em corpo de alumínio fundido e tampa em latão polido, 30A/380V.  FORNECIMENTO e COLOCAÇÃO</t>
  </si>
  <si>
    <t>Interruptor de embutir com 2 teclas simples fosforescentes e placa. FORNECIMENTO e COLOCAÇÃO</t>
  </si>
  <si>
    <t>Interruptor THREE-WAY de embutir com tecla fosforescente, inclusive placa. FORNECIMENTO e COLOCAÇÃO</t>
  </si>
  <si>
    <t>Tomada tipo RJ45, de embutir, completa, para lógica. FORNECIMENTO e COLOCAÇÃO</t>
  </si>
  <si>
    <t>Registro de gaveta, em bronze,com diâmetro de 3/4".  FORNECIMENTO e COLOCAÇÃO</t>
  </si>
  <si>
    <t>Registro de esfera, em bronze, com diâmetro de 1".  FORNECIMENTO e COLOCAÇÃO</t>
  </si>
  <si>
    <t>Válvula de retenção vertical, em bronze, comdiâmetro de 1".  FORNECIMENTO e COLOCAÇÃO</t>
  </si>
  <si>
    <t>Registro de esfera, em PVC, soldável, com diâmetro de 50mm. FORNECIMENTO e COLOCAÇÃO</t>
  </si>
  <si>
    <t>Tubo de ferro galvanizado de 2", com costura, exclusive emendas, conexões, abertura e fechamento de rasgo.  FORNECIMENTO e ASSENTAMENTO</t>
  </si>
  <si>
    <t>Eletroduto de ferro galvanizado, tipo leve, diâmetro de 1.1/2", inclusive conexões e emendas, exclusive abertura e fechamento de rasgo.  FORNECIMENTO e ASSENTAMENTO</t>
  </si>
  <si>
    <t>Eletroduto de ferro galvanizado, tipo leve, diâmetro de 2", inclusive conexões e emendas, exclusive abertura e fechamento de rasgo.  FORNECIMENTO e ASSENTAMENTO</t>
  </si>
  <si>
    <t>Tubo de PVC rígido, rosqueável, para água fria, com diâmetro de 1", exclusive emendas, conexões, abertura e fechameto de rasgo.  FORNECIMENTO e ASSENTAMENTO</t>
  </si>
  <si>
    <t>Tubo de PVC rígido, rosqueável, para água fria, com diâmetro de 4", exclusive emendas, conexões, abertura e fechameto de rasgo.  FORNECIMENTO e ASSENTAMENTO</t>
  </si>
  <si>
    <t>Tubo de PVC rígido de 40mm, soldável, exclusive conexões, emendas, abertura e fechamento de rasgo.  FORNECIMENTO e ASSENTAMENTO</t>
  </si>
  <si>
    <t>Tubo de PVC rígido de 60mm, soldável, exclusive conexões, emendas, abertura e fechamento de rasgo.  FORNECIMENTO e ASSENTAMENTO</t>
  </si>
  <si>
    <t>Tubo de PVC rígido de 75mm, soldável, inclusive conexões e emendas, exclusive abertura e fechamento de rasgo.  FORNECIMENTO e ASSENTAMENTO</t>
  </si>
  <si>
    <t>Tubo de PVC rígido de 100mm, soldável, inclusive conexões e emendas, exclusive abertura e fechamento de rasgo.  FORNECIMENTO e ASSENTAMENTO</t>
  </si>
  <si>
    <t>Tubo de PVC rígido de 150mm, soldável, inclusive conexões e emendas, exclusive abertura e fechamento de rasgo.  FORNECIMENTO e ASSENTAMENTO</t>
  </si>
  <si>
    <t>Eletroduto de PVC rígido rosqueável de 2", inclusive conexões e emendas, exclusive abertura e fechamento de rasgo.  FORNECIMENTO e ASSENTAMENTO</t>
  </si>
  <si>
    <t>Luva com rosca, com diâmetro de 1”. FORNECIMENTO</t>
  </si>
  <si>
    <t>Curva 45º soldável, com diâmetro de 32mm. FORNECIMENTO</t>
  </si>
  <si>
    <t>Curva 90º soldável, com diâmetro de 32mm. FORNECIMENTO</t>
  </si>
  <si>
    <t>Ligação predial de esgoto sanitário, segundo instruções da CEDAE, inclusive caixa de inspeção com tampão de ferro fundido leve, em logradouro sem pavimentação, dotado de coletor único. Este custo inclui escavação e reaterro</t>
  </si>
  <si>
    <t>Ligação de águas pluviais ou domiciliares servidas à à rede pública, no caso desta estar localizada sob o passeio</t>
  </si>
  <si>
    <t>COBERTURAS, ISOLAMENTOS E IMPERMEABILIZACAO</t>
  </si>
  <si>
    <t>Calha em chapa de aço galvanizado nº 24 com 75cm de desenvolvimento. FORNECIMENTO e COLOCAÇÃO</t>
  </si>
  <si>
    <t>Impermeabilização de reservatório de água elevado ou apoiado, não sujeito a lençol freático, sem pressão negativa, empregando duas demãos de cimento polimérico, atendendo a ABNT NBR 11905, consumo de 1kg/m²/demão, seguido de impermeabilizante a base de resinas termoplásticas e cimentos com aditivos e incorporação de fibras sintéticas de polipropileno, consumo de 4kg/m², estruturada com tela de poliéster malha 2 x 2mm entre a primeira e a segunda demãos, conforme orientação do fabricante, formando membrana flexível, com tratamento do concreto (trincas, brocas, furos da forma, juntas de concretagem) e lixamento ou hidrojateamento para retirada de rebarbas, desmoldante, nata de cimento e abertura de poros, exclusive preparo da superfície. Em reformas remover o revestimento existente</t>
  </si>
  <si>
    <t>PINTURA</t>
  </si>
  <si>
    <t>Pintura interna ou externa sobre madeira nova, com esmalte sintético alquídico, brilhante ou acetinada em duas demãos sobre superfície preparada com material da mesma linha, conforme o item 17.017.0100, exclusive este preparo</t>
  </si>
  <si>
    <t>Pintura interna ou externa sobre ferro, com esmalte sintético brilhante ou acetinado após lixamento, limpeza, desengorduramento, uma demão de fundo anti corrosivo na cor laranja de secagem rápida e duas demãos de acabamento</t>
  </si>
  <si>
    <t>Preparo de superfícies novas, com revestimento liso interno ou externo, inclusive uma demão de selador acrílico, duas demãos de massa acrílica e lixamentos necessários</t>
  </si>
  <si>
    <t>Pintura com tinta látex semibrilhante, fosca ou acetinada, classificação premium ou standard (NBR 15079), para interior e exterior, incolor ou colorida, sobre tijolo, concreto liso, cimento sem amianto, revestimento, madeira e ferro, inclusive lixamento, uma demão de selador acrílico e duas demãos de acabamento</t>
  </si>
  <si>
    <t>APARELHOS HIDRAULICOS, SANITARIOS, ELETRICOS, MECANICOS E E</t>
  </si>
  <si>
    <t>Lavatório de louça branca, com coluna suspensa, para pessoas com necessidades específicas, com medidas em torno de 45,5 x 35,5cm, exclusive sifão, válvula de escoamento, rabicho e torneira. FORNECIMENTO</t>
  </si>
  <si>
    <t>Mictório de louça branca com sifão integrado e medidas em torno de 33 x 28 x 53cm. Ferragens em metal cromado: registro de pressão 1416 de 1/2” e tubo de ligação de 1/2”. FORNECIMENTO</t>
  </si>
  <si>
    <t>Vaso sanitário de louça branca, para pessoas com necessidades específicas, inclusive assento especial, bolsa de ligação e acessórios de fixação. FORNECIMENTO</t>
  </si>
  <si>
    <t>Válvula de descarga de 1.1/4", registro integrado, sistema hidromecânico (isenta de golpe de aríete), corpo em latão, canopla e botão em metal cromado, de embutir. FORNECIMENTO</t>
  </si>
  <si>
    <t>Saboneteira em plástico ABS, para sabonete líquido. FORNECIMENTO e COLOCAÇÃO</t>
  </si>
  <si>
    <t>Porta-toalha de papel em plástico ABS. FORNECIMENTO e COLOCAÇÃO</t>
  </si>
  <si>
    <t>Porta papel higiênico em plástico ABS. FORNECIMENTO e COLOCAÇÃO</t>
  </si>
  <si>
    <t>Assento especial para vaso sanitário para pessoas com necessidades específicas. FORNECIMENTO e COLOCAÇÃO</t>
  </si>
  <si>
    <t>Duchinha manual, com registro de pressão 1/2” cromado, rabicho cromado, suporte branco, pistola branca, buchas e parafusos para fixação. FORNECIMENTO</t>
  </si>
  <si>
    <t>Torneira para jardim, de 1/2” x 10cm aproximadamente, em metal cromado. FORNECIMENTO</t>
  </si>
  <si>
    <t>Torneira de bóia em plástico, para caixa d`agua, de 3/4". FORNECIMENTO e COLOCAÇÃO</t>
  </si>
  <si>
    <t>Válvula de escoamento para lavatório, com ladrão, 1603 de 1”, em metal cromado. FORNECIMENTO</t>
  </si>
  <si>
    <t>Sifão rígido para pia ou lavatório, em PVC de 1”x40mm. FORNECIMENTO</t>
  </si>
  <si>
    <t>Rabicho, em metal cromado, de 40cm, com saída de 1/2”. FORNECIMENTO</t>
  </si>
  <si>
    <t>Barra de apoio, para pessoas com necessidades específicas, em tubo de 1.1/4” de aço inoxidável, AISI-304, liga 18.8, com 50cm. FORNECIMENTO e COLOCAÇÃO</t>
  </si>
  <si>
    <t>Barra de apoio, para pessoas com necessidades específicas, em “L”, em tubo de 1.1/4” em aço inoxidável, AISI-304, liga 18.8, medindo 60 x 60cm. FORNECIMENTO e COLOCAÇÃO</t>
  </si>
  <si>
    <t>Filtro para uso doméstico com carcaça atóxica em polipropileno com 1 elemento filtrante de celulose e carvão ativado, para uma vazão até 360l/h, conexão de 3/4" sem registro. FORNECIMENTO</t>
  </si>
  <si>
    <t>Conjunto flutuante de sucção/recalque de 2" para AAC, para instalação no interior dos reservatórios de AAC, composto de mangueira plástica flexível não dobrável e ponteira em metal. FORNECIMENTO</t>
  </si>
  <si>
    <t>Extravasor, sifão/ladrão, de 200mm, para excesso de água, retirada de impurezas da superfície e manutenção do nível máximo determinado para os reservatórios de AAC. Bloqueia cheiros da galeria pluvial e dificulta entrada de pragas. FORNECIMENTO</t>
  </si>
  <si>
    <t>Filtro para aproveitamento de água de chuva (AAC) auto-limpante para áreas ate 1500m². Elemento filtrante de inox. Retenção e descarga de sólidos superiores a 0,55mm. Duas entradas de AP de 250mm, saídas de água filtrada de 200mm, dimensionamento do descarte estabelecido em projeto. Instalado em caixa conectora em alvenaria, bloco de concreto ou fibra de vidro. Vazão máxima do filtro modelo VF-6 (70l/s). FORNECIMENTO</t>
  </si>
  <si>
    <t>Freio hidráulico e 200mm para enchimento dos reservatórios de AAC, através de fluxo ascendente. FORNECIMENTO</t>
  </si>
  <si>
    <t>Bebedouro elétrico tipo pressão, em aço inoxidável, modelo de pé, adulto/criança, com filtro interno, capacidade 80l/h. FORNECIMENTO</t>
  </si>
  <si>
    <t>Bomba hidráulica centrífuga, com motor elétrico, potência de 1/3cv, exclusive acessórios. FORNECIMENTO e COLOCAÇÃO</t>
  </si>
  <si>
    <t>Extintor de incêndio, tipo gás carbônico (CO2), 10kg, completo. FORNECIMENTO e COLOCAÇÃO</t>
  </si>
  <si>
    <t>Extintor de incêndio, tipo pó químico, de 6kg. FORNECIMENTO e COLOCAÇÃO</t>
  </si>
  <si>
    <t>ILUMINACAO PUBLICA</t>
  </si>
  <si>
    <t>Assentamento de poste curvo, de 1 braço, de  aço de 10,00 até 12,00m, com flange de aço soldado na sua base, fixado por parafusos chumbadores engastados em fundação de concreto, exclusive fundação e fornecimento do poste</t>
  </si>
  <si>
    <t>Poste de aço, reto, cônico contínuo, altura de 4,50m, sem sapata especificação EM-CME-04 da RIOLUZ. FORNECIMENTO</t>
  </si>
  <si>
    <t>Fundação simples de concreto pré-moldado, projeto RIOLUZ, com chumbadores de aço, provido de arruelas e porcas para fixação de poste reto de aço, de 3,50 até 6,00m, exclusive o poste e chumbadores</t>
  </si>
  <si>
    <t>Ferragens singelas e 3 chaves fusíveis, em 1 linha de 13,8kV, horizontal, poste ao centro; exclusive fornecimento das chaves fusíveis, dos isoladores e ferragens da linha existente. INSTALAÇÃO</t>
  </si>
  <si>
    <t>Haste para aterramento, de 5/8” (16mm), com 2,50m a 3,00m de comprimento. COLOCAÇÃO</t>
  </si>
  <si>
    <t>Luminária LRJ-35 para lâmpada vapor de sódio ou multivapor metálico de 70W, com equipamento auxiliar integrado 220V (EM-RIOLUZ nº 30), encaixe em tubo com diâmetro de 48mm, corpo em alumínio injetado a alta pressão, difusor em policarbonato injetado, refletor em chapa de alumínio de alta pureza e anodização com selagem ou vitrificação, grau de proteção mínima do conjunto ótico e do alojamento do equipamento auxiliar IP-65, receptáculo E-27 com isolamento para 5kV, conforme especificação EM-RIOLUZ n° 65. FORNECIMENTO</t>
  </si>
  <si>
    <t>Cabo de cobre rígido de 1kV, seção de 35mm², PVC/70ºC. FORNECIMENTO</t>
  </si>
  <si>
    <t>Cabo de cobre rígido, seção de 25mm², formados por condutores em fios de cobre nú, encordoamento classe 2, isolamento para 1kV, em polietileno reticulado (XLPE) ou etileno propileno (EPR), com capa de cobertura em PVC na cor preta, NBR 7286, NBR 7287 e especificação Rioluz EM-RIOLUZ-74. FORNECIMENTO</t>
  </si>
  <si>
    <t>Cabo de cobre rígido, seção de 70mm², formados por condutores em fios de cobre nú, encordoamento classe 2, isolamento para 1kV, em polietileno reticulado (XLPE) ou etileno propileno (EPR), com capa de cobertura em PVC na cor preta, NBR 7286, NBR 7287 e especificação Rioluz EM-RIOLUZ-74. FORNECIMENTO</t>
  </si>
  <si>
    <t>Conector perfurante para rede subterrânea, tensão de aplicação: 0,6/1kV, corpo isolado resistente ao ambiente do subsolo, nas cores branca ou bege claro, contato dentado: liga de alumínio estanhado, com camada de espessura mínima de 8mm e condutividade elétrica mínima de 98% IACS a 20ºC, parafuso torquimétrico: liga de alumínio, selador e capuz: material elastomérico na cor preta, incorporados ao corpo do conector de forma imperdível, grau de proteção: IP-68, para cabos: principal: 6mm² -70mm² e derivação: 1,5mm² - 6mm². FORNECIMENTO</t>
  </si>
  <si>
    <t>Disjuntor termomagnético, bipolar de 20A. FORNECIMENTO</t>
  </si>
  <si>
    <t>Base externa para relé fotoelétrico. FORNECIMENTO</t>
  </si>
  <si>
    <t>Relé fotoeletrônico para iluminação pública, tipo FAIL-OFF, tensão de alimentação de 105V e 305V, potência da carga 1000W ou 1800VA, corrente máxima da carga 10A. Corpo em policarbonato na cor azul, estabilizado ao UV; pinos em latão estanhado, devendo atender a especificação EM-RIOLUZ-66 e ANSI C136.10 e NBR 5126, no que couber. FORNECIMENTO</t>
  </si>
  <si>
    <t>Caixa hand-hole, pré-moldada, em anel de concreto, conforme projeto nº A4-1683-PD, RIOLUZ, com dimensões de 0,30 x 0,30m, exclusive escavação, reaterro e tampão. FORNECIMENTO e ASSENTAMENTO</t>
  </si>
  <si>
    <t>Tampão de ferro tipo leve padrão RIOLUZ. FORNECIMENTO</t>
  </si>
  <si>
    <t>Comando em grupo CRJ-04 ou similar, 85A. FORNECIMENTO</t>
  </si>
  <si>
    <t>Equipamentos de comando de circuito, padrão RIOLUZ, com fornecimento das ferragens de fixação; exclusive o fornecimento do comando. ASSENTAMENTO</t>
  </si>
  <si>
    <t>Data:</t>
  </si>
  <si>
    <t>Caixa de passagem de alvenaria de tijolo maciço (7 x 10 x 20cm), em paredes de uma vez (0,20m), de 0,40 x 0,40 x 0,60m, utilizando argamassa de cimento e areia, no traço 1:4 em volume, com fundo em concreto simples provido de calha interna, sendo as paredes revestidas internamente com a mesma argamassa, inclusive tampa de concreto armado, 15MPa, com espessura de 10cm</t>
  </si>
  <si>
    <t>Tubo PVC (NBR-7362), para esgoto sanitário, com diâmetro nominal de 100mm, inclusive anel de borracha. FORNECIMENTO</t>
  </si>
  <si>
    <t>Concreto armado, fck=30MPa, incluindo materiais para 1,00m³ de concreto (importado de usina) adensado e colocado, 14,00m² de área moldada, formas e escoramento conforme itens 11.004.0022 e 11.004.0035, 60kg de aço CA-50, inclusive mão-de-obra para corte, dobragem, montagem e colocação nas formas</t>
  </si>
  <si>
    <t>Chapisco em superfície de concreto ou alvenaria, com argamassa de cimento e areia, no traço 1:3, espessura de 9mm</t>
  </si>
  <si>
    <t>Aterro com terra preta vegetal, para execução de gramados</t>
  </si>
  <si>
    <t>02.006.0015-A</t>
  </si>
  <si>
    <t>Aluguel de container (módulo metálico içável), tipo escritório com WC,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1 vaso sanitário e 1 lavatório, exclusive transporte (vide item 04.005.0300), carga e descarga (vide item 04.013.0015)</t>
  </si>
  <si>
    <t>02.006.0020-A</t>
  </si>
  <si>
    <t>Aluguel de container (módulo metálico içável), tipo sanitário-vestiário, medindo aproximadamente 2,20m de largura, 6,20m de comprimento e 2,50m de altura, composto de chapas de aço com nervuras trapezoidais, isolamento termo-acústico no forro, chassis reforçado e piso em compensado naval, incluindo instalações elétricas e hidro-sanitárias, suprido de acessórios, 2 vasos sanitários, 1 lavatório, 1 mictório e 4 chuveiros, exclusive transporte (vide item 04.005.0300) carga e descarga (vide item 04.013.0015)</t>
  </si>
  <si>
    <t>UN X MÊS</t>
  </si>
  <si>
    <t>04.005.0300-A</t>
  </si>
  <si>
    <t>Transporte de container, segundo descrição da família 02.006, exclusive carga e descarga (vide item 04.013.0015)</t>
  </si>
  <si>
    <t>UN X KM</t>
  </si>
  <si>
    <t>04.013.0015-A</t>
  </si>
  <si>
    <t>Carga e descarga de container, segundo descrição da família 02.006</t>
  </si>
  <si>
    <t>14.002.0385-A</t>
  </si>
  <si>
    <t>Tampa de ferro para caixa de água, em chapa nº 18, com diâmetro 1,10m e 10cm de altura de virada. FORNECIMENTO e COLOCAÇÃO</t>
  </si>
  <si>
    <t>15.002.0580-A</t>
  </si>
  <si>
    <t>Fossa séptica, de câmara submersa, tipo imhoff de concreto pré-moldado, medindo 2000 x 2000mm. FORNECIMENTO e COLOCAÇÃO</t>
  </si>
  <si>
    <t>15.002.0665-A</t>
  </si>
  <si>
    <t>Filtro anaeróbio, de anéis de concreto pré-moldado, medindo 2500 x 2000mm. FORNECIMENTO e COLOCAÇÃO</t>
  </si>
  <si>
    <t>15.004.0090-A</t>
  </si>
  <si>
    <t>Instalação e colocação de torneira para jardim ou de lavagem (exclusive fornecimento da torneira) compreendendo: 2,00m de tubo de PVC de 20mm e conexões</t>
  </si>
  <si>
    <t>18.080.0028-A</t>
  </si>
  <si>
    <t>Banca de granito preto, com 3cm de espessura, com abertura para 4 cubaS (exclusive estaS), sobre apoios de alvenaria de meia vez e verga de concreto, sem revestimento. FORNECIMENTO e COLOCAÇÃO</t>
  </si>
  <si>
    <t>1 unid</t>
  </si>
  <si>
    <t>m² x km</t>
  </si>
  <si>
    <t>m²</t>
  </si>
  <si>
    <t>Ida -  2unid x 40km = 80unxkm | Volta - 2 unid x 40km = 80unxkm | Total = 160 unxkm</t>
  </si>
  <si>
    <t>Ida - 2 unid | Volta - 2 unid | Total = 4 unid</t>
  </si>
  <si>
    <t>h</t>
  </si>
  <si>
    <t>m²xmes</t>
  </si>
  <si>
    <t>Caixas para as instalações sanitárias e águas pluviais até a rede pública - 8unid</t>
  </si>
  <si>
    <t>m</t>
  </si>
  <si>
    <t xml:space="preserve">m³        </t>
  </si>
  <si>
    <t xml:space="preserve">m²        </t>
  </si>
  <si>
    <t xml:space="preserve">kg        </t>
  </si>
  <si>
    <t xml:space="preserve">m³ x mês  </t>
  </si>
  <si>
    <t>ÁREA</t>
  </si>
  <si>
    <t xml:space="preserve">m         </t>
  </si>
  <si>
    <t xml:space="preserve">un        </t>
  </si>
  <si>
    <t>TOTAIS</t>
  </si>
  <si>
    <t>Para atender o transformador - 1 unid</t>
  </si>
  <si>
    <t>Quadro de comandos bombas externo - 2 unid</t>
  </si>
  <si>
    <t>Terminais para ligações dos quadros e transformador, inclusive emendas -  50 unid</t>
  </si>
  <si>
    <t>Terminais para ligações dos quadros e transformador, inclusive emendas - 50 unid</t>
  </si>
  <si>
    <t>Rede de abastecimento = 200m</t>
  </si>
  <si>
    <t>Rede de abastecimento = 50m</t>
  </si>
  <si>
    <t>Bombas-Reservatórios - 50m
Bombas - Centro Tecnológico-Vest -100m
Captação -50m
Total = 200m</t>
  </si>
  <si>
    <t>Descida de instalações de águas pluviais da cobertura metálica da Centro Tecnológico - 50m</t>
  </si>
  <si>
    <t>1 unidades</t>
  </si>
  <si>
    <t>2 reservatórios e 2 caixa dágua - 4un</t>
  </si>
  <si>
    <t>04.005.0124-A</t>
  </si>
  <si>
    <t>Transporte de carga de qualquer natureza, exclusive as despesas de carga e descarga, tanto de espera do caminhão como do servente ou equipamento auxiliar, à velocidade média de 25km/h, em caminhão basculante a óleo diesel, com capacidade útil de 8t</t>
  </si>
  <si>
    <t>QUANTITATIVO DA ESTRUTURA DE CONCRETO</t>
  </si>
  <si>
    <t>DIMENSÕES</t>
  </si>
  <si>
    <t>FORMAS</t>
  </si>
  <si>
    <t>CONCRETO</t>
  </si>
  <si>
    <t>Altura</t>
  </si>
  <si>
    <t>MAGRO</t>
  </si>
  <si>
    <t>ESTRUT.</t>
  </si>
  <si>
    <t>LAJES</t>
  </si>
  <si>
    <t>FORMA</t>
  </si>
  <si>
    <t>Lajes Banheiros</t>
  </si>
  <si>
    <t>Lajes cobertura</t>
  </si>
  <si>
    <t>TOTAL GERAL</t>
  </si>
  <si>
    <t>Área do terreno a ser implantada a Centro Tecnológico e seu entorno - 0,15Ha</t>
  </si>
  <si>
    <t>Levantamento topográfico, planialtimétrico e cadastral, de terreno de orografia acidentada, vegetação densa e edificação média (escala 1:500)</t>
  </si>
  <si>
    <t>100 unid</t>
  </si>
  <si>
    <t>Refeitório - 15,00m²</t>
  </si>
  <si>
    <t>MEMÓRIA DE CÁLCULO</t>
  </si>
  <si>
    <t>Plantio de grama em placas, tipo são carlos, batatais, larga e santo agostinho, inclusive compra e arrancamento no local de origem, carga, transporte, descarga e preparo do terreno</t>
  </si>
  <si>
    <t>09.001.0001-B</t>
  </si>
  <si>
    <t>Área externa - 2un</t>
  </si>
  <si>
    <t>Copa - 1 unid</t>
  </si>
  <si>
    <t>Rede de distribuição hidráulica = 40m</t>
  </si>
  <si>
    <t>Instalação e assentamento de pia com 1 cuba (exclusive fornecimento do aparelho), compreendendo: 3,00m de tubo de PVC de 25mm, 3,00m de tubo PVC de 50mm e conexões</t>
  </si>
  <si>
    <t>15.004.0060-B</t>
  </si>
  <si>
    <t>15.004.0046-A</t>
  </si>
  <si>
    <t>Instalação e assentamento de chuveiro elétrico, incluindo 30,00m de fio 4mm², 6,00m de eletroduto de PVC diâmetro de 3/4”e conexões</t>
  </si>
  <si>
    <t>Rede de distribuição hidráulica = 6un</t>
  </si>
  <si>
    <t>Rede de abastecimento hidráulica = 8un</t>
  </si>
  <si>
    <t>15.011.0014-A</t>
  </si>
  <si>
    <t>Entrada de serviço (PC), padrão AMPLA, para medição trifásica, 1 medidor, instalado em muro, com carga instalada até 30kW, constando de poste de concreto completo, cabine em alvenaria, com porta, caixa para instalação do medidor, caixa de concreto para aterramento, haste de aterramento e demais materiais necessários, exclusive disjuntor e fio ou cabo de entrada e saída</t>
  </si>
  <si>
    <t>1 padrão de entrada de energia</t>
  </si>
  <si>
    <t>Preparo de madeira nova, inclusive lixamento, limpeza, uma demão de verniz isolante incolor, duas demãos de massa para madeira, lixamento e remoção de pó, e uma demão de fundo sintético nivelador</t>
  </si>
  <si>
    <t>17.017.0100-A</t>
  </si>
  <si>
    <t>18.009.0058-A</t>
  </si>
  <si>
    <t>Torneira para pia ou tanque, 1158 de 1/2” x 18cm aproximadamente, em metal cromado. FORNECIMENTO</t>
  </si>
  <si>
    <t>18.013.0106-A</t>
  </si>
  <si>
    <t>Válvula de escoamento tipo americana, para pia de cozinha, 1623 de 1.1/2”, em metal cromado. FORNECIMENTO</t>
  </si>
  <si>
    <t>18.016.0040-A</t>
  </si>
  <si>
    <t>Cuba de aço inoxidável de 500 x 400 x 200mm, em chapa 20.304, válvula de escoamento tipo americana 1623, sifão 1680 1.1/2” x 1.1/2”, exclusive torneira. FORNECIMENTO e COLOCAÇÃO</t>
  </si>
  <si>
    <t>18.005.0015-A</t>
  </si>
  <si>
    <t>Assento sanitário de plástico, tipo médio luxo. FORNECIMENTO e COLOCAÇÃO</t>
  </si>
  <si>
    <t>Aterramento de Iluminação, Equipamentos e Quadros = 250m</t>
  </si>
  <si>
    <t>Adequação da entrada de energia - 200m</t>
  </si>
  <si>
    <t>21.020.0050-A</t>
  </si>
  <si>
    <t>Braço, padrão RIOLUZ, com 0,57m ou 1,77m de projeção horizontal, para luminária LRJ-10, em poste de concreto, com fornecimento das ferragens de fixação; exclusive fornecimento do braço. COLOCAÇÃO</t>
  </si>
  <si>
    <t xml:space="preserve">Sistema de drenagem: 2 un / Total = 2,00 un </t>
  </si>
  <si>
    <t>Sistema de drenagem - 2 unid</t>
  </si>
  <si>
    <t>05.050.0003-A</t>
  </si>
  <si>
    <t>Placa de inauguração em alumínio fundido (duralumínio), com 6mm de espessura, sem inscrição em plotter com as dimensões de 0,40 x 0,60m. FORNECIMENTO e COLOCAÇÃO</t>
  </si>
  <si>
    <t>Marcação de obra sem instrumento topográfico, considerada a projeção horizontal da área envolvente</t>
  </si>
  <si>
    <t>01.018.0001-A</t>
  </si>
  <si>
    <t>06.014.0057-A</t>
  </si>
  <si>
    <t>06.014.0059-A</t>
  </si>
  <si>
    <t>Caixa de passagem de alvenaria de tijolo maciço (7 x 10 x 20cm), em paredes de uma vez (0,20m), de 0,60 x 0,60 x 1,00m, exclusive tampa, utilizando argamassa de cimento e areia, no traço 1:4 em volume, com fundo em concreto simples provido de calha interna, sendo as paredes revestidas internamente com a mesma argamassa</t>
  </si>
  <si>
    <t>Caixa de passagem de alvenaria de tijolo maciço (7 x 10 x 20cm), em paredes de uma vez (0,20m), de 1,00 x 1,00 x 1,00m, exclusive tampa, utilizando argamassa de cimento e areia, no traço 1:4 em volume, com fundo em concreto simples provido de calha interna, sendo as paredes revestidas internamente com a mesma argamassa</t>
  </si>
  <si>
    <t>Caixas de lógica: 2 unid</t>
  </si>
  <si>
    <t>Cabo de cobre com isolamento termoplastico, compreendendo: preparo,corte e enfiacao em eletrodutos,na bitola de 185mm2,600 /1.000v.fornecimento e colocacao</t>
  </si>
  <si>
    <t>15.008.0260-A</t>
  </si>
  <si>
    <t>Cabo de cobre com isolamento termoplástico, compreendendo:  preparo, corte e enfiação em eletrodutos, na bitola de 185mm², 600/1000V.  FORNECIMENTO e COLOCAÇÃO</t>
  </si>
  <si>
    <t>Cobertura CET - 277,14m² medidos em planta
Cobertura Anexo - 41,09m²
Total = 318,23m²</t>
  </si>
  <si>
    <t>21.042.0145-A</t>
  </si>
  <si>
    <t>Projetor PRJ-08, modelo 2, para 2 lâmpadas a vapor de sódio ou multivapor metálico de 400W tubular, em liga de alumínio fundido tipo ASTM-SG-70A ou SAE 323, refletor interno emalumínio alta pureza (99,85%AL), visor de vidro plano, incolor, temperado, resistente a impactos e choque térmico, suporte tipo "U", em ferro galvanizado por imersão a quente, conforme desenho A4-1625-PD e especificação EM-RIO-LUZ n° 20. FORNECIMENTO</t>
  </si>
  <si>
    <t>TC 09.05.0700</t>
  </si>
  <si>
    <t>RV 24.10.0150</t>
  </si>
  <si>
    <t xml:space="preserve">La de vidro com espessura de 1". </t>
  </si>
  <si>
    <t>02.002.0005-A</t>
  </si>
  <si>
    <t>Tapume de vedação ou proteção executado com telhas trapezoidais de aço galvanizado, espessura de 0,5mm, estas com 4 vezes de utilização, inclusive engradamento de madeira, utilizado 2 vezes e pintura esmalte sintético na face externa.</t>
  </si>
  <si>
    <t>06.001.0242-A</t>
  </si>
  <si>
    <t>Assentamento de tubulação de PVC, com junta elástica, para coletor de esgotos, com diâmetro nominal de 100mm, aterro e soca até a altura da geratriz superior do tubo, considerando o material da própria escavação, exclusive tubo e junta</t>
  </si>
  <si>
    <t>06.016.0002-A</t>
  </si>
  <si>
    <t>Tampão completo de ferro fundido, com 120 a 125kg, para poço de visita ou caixa de areia, padrão CEDAE( C-3), carga mínima para teste 25 t, resistência máxima de rompimento 31,25 t e flecha residual máxima de 17 mm, assentado com argamassa de cimento e areia, no traço 1:4 em volume. FORNECIMENTO e ASSENTAMENTO</t>
  </si>
  <si>
    <t>Transporte horizontal de material de 1ª categoria ou entulho, em carrinhos, a 60,00m de distância, inclusive carga a pá</t>
  </si>
  <si>
    <t>05.001.0173-A</t>
  </si>
  <si>
    <t>Transporte horizontal de material de 1ª categoria ou entulho, em carrinhos,  para distância de 60,00m, inclusive carga a pá</t>
  </si>
  <si>
    <t>Igual ao item 11.009.0014-B</t>
  </si>
  <si>
    <t>Igual ao item 11.009.0013-A</t>
  </si>
  <si>
    <t>01.016.0009-A</t>
  </si>
  <si>
    <t>Levantamento topográfico, planialtimétrico e cadastral, de terreno de orografia não-acidentada, vegetação densa e edificação leve (escala 1:500)</t>
  </si>
  <si>
    <t>06.001.0243-A</t>
  </si>
  <si>
    <t>Assentamento de tubulação de PVC, com junta elástica, para coletor de esgotos, com diâmetro nominal de 150mm, aterro e soca até a altura da geratriz superior do tubo, considerando o material da própria escavação, exclusive tubo e junta</t>
  </si>
  <si>
    <t>06.272.0003-A</t>
  </si>
  <si>
    <t>Tubo PVC (NBR-7362), para esgoto sanitário, com diâmetro nominal de 150mm, inclusive anel de borracha. FORNECIMENTO</t>
  </si>
  <si>
    <t>11.005.0015-A</t>
  </si>
  <si>
    <t>Formas de chapas de madeira compensada, de 20mm de espessura, plastificadas, servindo 2 vezes, e madeira auxiliar servindo 3 vezes, inclusive fornecimento e desmoldagem, exclusive escoramento</t>
  </si>
  <si>
    <t>Forma para concreto em perfil de aço galvanizado estrutural tipo “Steel Deck”, com espessura de 1,25mm, inclusive acessórios galvanizados e exclusive tela e concreto. FORNECIMENTO e COLOCAÇÃO</t>
  </si>
  <si>
    <t>11.035.0010-A</t>
  </si>
  <si>
    <t>13.331.0015-A</t>
  </si>
  <si>
    <t>Revestimento de piso cerâmico em porcelanato natural, tráfego intenso (P.E.I. IV), 60 x 60cm, assentes em superfície em osso com argamassa de cimento e cola (argamassa colante) e rejuntamento pronto</t>
  </si>
  <si>
    <t>Piso de borracha sintética, SBR, preto, em placas de 50 x 50cm, com 3,0mm de espessura, textura da superfície pastilhada, colocado com cola sobre base existente. FORNECIMENTO e COLOCAÇÃO</t>
  </si>
  <si>
    <t>13.415.0010-A</t>
  </si>
  <si>
    <t>18.002.0085-A</t>
  </si>
  <si>
    <t>Vaso sanitário de louça branca, convencional, tipo médio luxo, com medidas em torno de 37 x 47 x 38cm, inclusive assento plástico tipo médio luxo, bolsa de ligação, válvula de descarga de 1.1/2” com registro integrado, sistema hidromecânico (isenta de golpe de ariete) com corpo em latão, canopla e botão em metal cromado, tubo de ligação e acessórios de fixação. FORNECIMENTO</t>
  </si>
  <si>
    <t>18.027.0045-A</t>
  </si>
  <si>
    <t>Luminária de emergência de sobrepor, em plástico, equipada com bateria selada recarregável e lâmpada fluorescente 2 x 20W. FORNECIMENTO e COLOCAÇÃO</t>
  </si>
  <si>
    <t>15.020.0155-A</t>
  </si>
  <si>
    <t>15.020.0173-A</t>
  </si>
  <si>
    <t>Lâmpada LED, bulbo, A60/DY, 8W, 100/240V, base E-27, FORNECIMENTO e COLOCAÇÃO</t>
  </si>
  <si>
    <t>Idem item 15.020.0150, tubular, TBDH, 18W</t>
  </si>
  <si>
    <t>Fita LED Branco com fonte/carregador a prova d'água. FORNECIMENTO</t>
  </si>
  <si>
    <t>Spot de LED para trilho eletrificado. FORNECIMENTO</t>
  </si>
  <si>
    <t>17.040.0050-A</t>
  </si>
  <si>
    <t>Pintura de sinalização para extintores de incêndio, em quadrados vermelhos e bordas amarelas, conforme projeto EMOP 2547 (Hidráulica / Sanitária / Incêndio)</t>
  </si>
  <si>
    <t>PLATAFORMA URBANA DIGITAL SANTA BÁRBARA</t>
  </si>
  <si>
    <t>Área do terreno a ser implantada a Plataforma Digital = 889,57m²</t>
  </si>
  <si>
    <t>Perímetro do Terreno onde será implantado a estrutura metálica do Centro Tecnológico = 102,00m</t>
  </si>
  <si>
    <t>PLATAFORMA URBANA DIGITAL DE SANTA BÁRBARA</t>
  </si>
  <si>
    <t xml:space="preserve"> =50,00 (comprimento da frente do terreno) x 2,20m (altura) - TOTAL = 110,00m²</t>
  </si>
  <si>
    <t>Depósito 12,00m²</t>
  </si>
  <si>
    <t>1 un x 8 meses = 8,00 unxmes</t>
  </si>
  <si>
    <t>2 unid</t>
  </si>
  <si>
    <t>2 reservatórios enterrados</t>
  </si>
  <si>
    <t>Pavimento Intertravado na parte externa da Plataforma = 349,38m²</t>
  </si>
  <si>
    <t>Área dos sanitários = 32,50m²</t>
  </si>
  <si>
    <t>2 mictórios + 6 vasos + 5 lavatórios + 1 cuba = 14un</t>
  </si>
  <si>
    <t>Janelas elipticas - 12unid x 20,9m² = 250,80m²
Janelas circulares - 6unid x 7,00m² = 42m²
Fechamentos Sala de entretenimento - 12,05m x 3,30 = 39,77m²
Fechameno Sala técnica/ Reunião - 2unid x 4,17m x 3,50m = 29,19m²
Fechamento sala de aula - 3,72m x 3,50m = 13,02m²
Divisórias Banheiros - (2,20 + 1,46) x 3,50 + (2,88+0,78+1,48+1,48) x 1,70m x 2 unid = 35,32m²
Total = 410,10m²</t>
  </si>
  <si>
    <t>Radier 1</t>
  </si>
  <si>
    <t>Área</t>
  </si>
  <si>
    <t>2P</t>
  </si>
  <si>
    <t>RADIER</t>
  </si>
  <si>
    <t>CAPITEL</t>
  </si>
  <si>
    <t>A</t>
  </si>
  <si>
    <t>B</t>
  </si>
  <si>
    <t>Capitel 1</t>
  </si>
  <si>
    <t>Capitel 2</t>
  </si>
  <si>
    <t>Capitel 3</t>
  </si>
  <si>
    <t>Capitel 4</t>
  </si>
  <si>
    <t>Capitel 5</t>
  </si>
  <si>
    <t>Capitel 6</t>
  </si>
  <si>
    <t>Capitel 7</t>
  </si>
  <si>
    <t>Capitel 8</t>
  </si>
  <si>
    <t>Capitel 9</t>
  </si>
  <si>
    <t>Capitel 10</t>
  </si>
  <si>
    <t>Capitel 11</t>
  </si>
  <si>
    <t>Capitel 12</t>
  </si>
  <si>
    <t>Capitel 13</t>
  </si>
  <si>
    <t>Capitel 14</t>
  </si>
  <si>
    <t>Capitel 15</t>
  </si>
  <si>
    <t>Capitel 16</t>
  </si>
  <si>
    <t>Capitel 17</t>
  </si>
  <si>
    <t>Capitel 18</t>
  </si>
  <si>
    <t>Capitel 19</t>
  </si>
  <si>
    <t>Capitel 20</t>
  </si>
  <si>
    <t>Capitel 21</t>
  </si>
  <si>
    <t>Capitel 22</t>
  </si>
  <si>
    <t>Capitel 23</t>
  </si>
  <si>
    <t>Capitel 24</t>
  </si>
  <si>
    <t>Capitel 25</t>
  </si>
  <si>
    <t>Capitel 26</t>
  </si>
  <si>
    <t>Capitel 27</t>
  </si>
  <si>
    <t>Capitel 28</t>
  </si>
  <si>
    <t>Capitel 29</t>
  </si>
  <si>
    <t>Capitel 30</t>
  </si>
  <si>
    <t>Capitel 31</t>
  </si>
  <si>
    <t>Capitel 32</t>
  </si>
  <si>
    <t>Capitel 33</t>
  </si>
  <si>
    <t>Capitel 34</t>
  </si>
  <si>
    <t>Capitel 35</t>
  </si>
  <si>
    <t>Capitel 36</t>
  </si>
  <si>
    <t>Capitel 37</t>
  </si>
  <si>
    <t>Capitel 38</t>
  </si>
  <si>
    <t>Capitel 39</t>
  </si>
  <si>
    <t>Capitel 40</t>
  </si>
  <si>
    <t>Capitel 41</t>
  </si>
  <si>
    <t>Capitel 42</t>
  </si>
  <si>
    <t>Capitel 43</t>
  </si>
  <si>
    <t>Capitel 44</t>
  </si>
  <si>
    <t>Capitel 45</t>
  </si>
  <si>
    <t>Capitel 46</t>
  </si>
  <si>
    <t>Viga 1</t>
  </si>
  <si>
    <t>PAR. Cist. Água Pot</t>
  </si>
  <si>
    <t>PAR. Cist. Água Pluvial</t>
  </si>
  <si>
    <t>Lajes Espaço Entre./ Sala Técnica/ Coworking/ Sala de Reunião</t>
  </si>
  <si>
    <t>Lajes Circulação</t>
  </si>
  <si>
    <t>Lajes Salas de Aula</t>
  </si>
  <si>
    <t>Lajes Caixa d'água</t>
  </si>
  <si>
    <t>PARÂMETROS VERTICAIS</t>
  </si>
  <si>
    <t>01.001.0075-B</t>
  </si>
  <si>
    <t>Perfuração manual de solo, a trado até 6”</t>
  </si>
  <si>
    <t>há</t>
  </si>
  <si>
    <t>Drenos - 42 unid x 1m = 42m</t>
  </si>
  <si>
    <t>05.001.0001-A</t>
  </si>
  <si>
    <t>Demolição manual de concreto simples com empilhamento lateral dentro do canteiro de serviço</t>
  </si>
  <si>
    <t>Calçadas - 166,60m² x 0,20m + 105,65m² x 0,20m + 80,30m² x 0,20m = 70,51m³</t>
  </si>
  <si>
    <t>Resíduos de obra = 8 meses x 5 caçambas x 5m³ x 1,5t/m³ = 300,00t</t>
  </si>
  <si>
    <t>Escavação - reaterro = (590,07 - 69,09) x1,5t/m³ = 781,47t</t>
  </si>
  <si>
    <t>Demolições e Arrancamentos: Concr Simpl 70,51m³ x 1,50t/m³ = 105,77t</t>
  </si>
  <si>
    <t>Total = 1.187,24t</t>
  </si>
  <si>
    <t>Igual do item 04.006.0012-A + Fresagem
1.187,24t + 520,07m² x 0,05m x 1,5t/m³ = 1.226,25t
Total = 1.226,25t</t>
  </si>
  <si>
    <t>Igual à Bota-fora (TC 09.05.0700) x 40km = 1.226,25t x 40km = 49.050,00 t.km</t>
  </si>
  <si>
    <t xml:space="preserve">Descida de águas pluviais da laje - 6 x 6m = 36m </t>
  </si>
  <si>
    <t>Tampas para os PVs e reservatórios
Itens (06.014.0057-A + 06.014.0059-A + 06.014.0060-A + 06.016.0002-A)</t>
  </si>
  <si>
    <t>Sistema de drenagem: 100,00m
Esgoto: 100,00m
Reservatório AAC: 125m p/ unid = 125m
Total = 325m</t>
  </si>
  <si>
    <t>Sistema de drenagem: 100,00m
Esgoto: 100,00m
Total = 200,00m</t>
  </si>
  <si>
    <t>Igual ao Item 06.272.0002-A</t>
  </si>
  <si>
    <t>Igual ao Item 06.272.0003-A</t>
  </si>
  <si>
    <t>12.005.0010-A</t>
  </si>
  <si>
    <t>Alvenaria de blocos de concreto 10 x 20 x 40cm, assentes com argamassa de cimento e areia, no traço 1:8, em paredes de 0,10m de espessura, de superfície corrida, até 3,00m de altura e medida pela área real</t>
  </si>
  <si>
    <t>12.005.0080-A</t>
  </si>
  <si>
    <t>Alvenaria de blocos de concreto 20 x 20 x 40cm, assentes com argamassa de cimento e areia, no traço 1:6, em paredes de 0,20m de espessura, de superfície corrida, até 3,00m de altura e medida pela área real</t>
  </si>
  <si>
    <t>13.196.0015-A</t>
  </si>
  <si>
    <t>Forro removível composto de chapa de gesso acartonado, tipo ST (standard) a ser aplicado no sistema Drywall, com placa de borda quadrada de 625x625mm, com adição de lã mineral, nas espessuras de 6,5, 9,5 ou 12,5mm, estruturado em perfis tipo travessa “T” de aço galvanizado, alumínio ou de ligas de alumínio, espessura mínima de 0,5mm com pintura eletrostática ou convencional, suspensa por meio de pendurais, fixados em estrutura superior. FORNECIMENTO e COLOCAÇÃO</t>
  </si>
  <si>
    <t>Vestiário Masculino - 0,90m
Vestiário Feminino - 0,90m
Vestiário PNE - 1,00m
Total = 2,80m</t>
  </si>
  <si>
    <t>Sanitários - 2unid x 0,90m² = 1,80m²</t>
  </si>
  <si>
    <t>14.002.0052-A</t>
  </si>
  <si>
    <t>Portinhola para alçapão, cisterna ou caixa d’água elevada, em chapa de ferro galvanizado nº 16, até 0,80m de altura, com guarnição e alça para fechamento a cadeado, exclusive este. FORNECIMENTO e COLOCAÇÃO</t>
  </si>
  <si>
    <t>Portinhola para Área Tecnica - 0,80 x 0,80 = 0,64m²</t>
  </si>
  <si>
    <t>Igual ao 14.006.0008-A + 14.006.0010-A</t>
  </si>
  <si>
    <t>15.007.0575-A</t>
  </si>
  <si>
    <t>Disjuntor termomagnético, bipolar, de 10 a 50A x 250V.  FORNECIMENTO e COLOCAÇÃO</t>
  </si>
  <si>
    <t>15.008.0100-A</t>
  </si>
  <si>
    <t>Cabo de cobre com isolamento termoplástico, compreendendo:  preparo, corte e enfiação em eletrodutos, na bitola de 10mm², 450/750V.  FORNECIMENTO e COLOCAÇÃO</t>
  </si>
  <si>
    <t>Entre Paineis fotovoltaicos na cobertura e os quadros do Centro Tecnológico - 500m</t>
  </si>
  <si>
    <t>6 ralos sobre a cobertura da plataforma</t>
  </si>
  <si>
    <t>Distribuição de tubulação internamente - 500un</t>
  </si>
  <si>
    <t>Sanitário Masculino - 2un</t>
  </si>
  <si>
    <t>Sanitários e WC Cadeirante - 6un</t>
  </si>
  <si>
    <t>Sanitários 5un</t>
  </si>
  <si>
    <t>Sanitários e Sanitário PNE - 5un</t>
  </si>
  <si>
    <t>Ligações à rede existente - 32m
Drenos da cortina - 44m
Total = 76m</t>
  </si>
  <si>
    <t>Ligações entre quadros no interior das paredes e pisos para elétrica, rede e telefonia= 200m</t>
  </si>
  <si>
    <t>Extintores de incendio - 12 unid</t>
  </si>
  <si>
    <t>Cuba de piso Cilindrica DECA 450mm EBANO</t>
  </si>
  <si>
    <t>Sanitários - 5 unid</t>
  </si>
  <si>
    <t>Sanitários e WC PNE - 6un</t>
  </si>
  <si>
    <t>Sanitários - 3un</t>
  </si>
  <si>
    <t>Sanitários 5 e WC Cadeirante 1 - 6un</t>
  </si>
  <si>
    <t>Vaso sanitário 5un</t>
  </si>
  <si>
    <t>Sanitários 5 e WC Cadeirante 1 - 7un</t>
  </si>
  <si>
    <t>vb</t>
  </si>
  <si>
    <t>Sanitários 4 e WC Cadeirante 1 - 5un</t>
  </si>
  <si>
    <t>Sanitários 4, WC Cadeirante 1 e Copa 1 - 6un</t>
  </si>
  <si>
    <t>Lavatórios 5 + Bebedouros 1 + Copa 1 + Mictório 2 - 9un</t>
  </si>
  <si>
    <t>1 º Pavimento - 32 unid
2 º Pavimento - 32 unid
Pav Tecnico - 4 unid
Total = 68unid</t>
  </si>
  <si>
    <t>4 unidades</t>
  </si>
  <si>
    <t xml:space="preserve">Elevador elétrico com tração hidráulica de 2 paradas </t>
  </si>
  <si>
    <t>Bancada do Café/Lounge - 0,60 x 1,50m = 0,9m²</t>
  </si>
  <si>
    <t>Conjunto de placas para energia solar na Plataforma - 1 unid</t>
  </si>
  <si>
    <t>Iluminação da Plataforma - 39unid</t>
  </si>
  <si>
    <t>Banheiro Masculino e Feminino - 4 unid</t>
  </si>
  <si>
    <t>Plataforma Digital - 1 unid</t>
  </si>
  <si>
    <t>Comando para atender a Urbanização - 2un</t>
  </si>
  <si>
    <t>Quantidade de concreto estrutural utilizado na Centro Tecnológico e contensão = 375,68m³</t>
  </si>
  <si>
    <t>Construção do PUD</t>
  </si>
  <si>
    <r>
      <t xml:space="preserve">Entorno do Centro Tecnológico a cada 2 m de altura para serviços externos e internos
102 (perím.) x 1,2m (larg) x 5 plataf. ate 10m de alt.x 2 (int./ext.) = 1224,00m²
</t>
    </r>
    <r>
      <rPr>
        <b/>
        <sz val="8"/>
        <color theme="1"/>
        <rFont val="Arial"/>
        <family val="2"/>
      </rPr>
      <t>TOTAL = 1.224m²</t>
    </r>
  </si>
  <si>
    <t>Cuba de piso Cilindrica DECA 450mm EBANO/BRANCA</t>
  </si>
  <si>
    <t xml:space="preserve">Válvula de mictório acionamento por sensor </t>
  </si>
  <si>
    <t>Calha no perímetro das placas fotovoltáicas - 4 x 19,50m (elipse) + 26,50m (circunferencia) = 104,50m</t>
  </si>
  <si>
    <t>Iluminação da Plataforma - 700m</t>
  </si>
  <si>
    <t>Entrada e Salao Audiovisual = 4un</t>
  </si>
  <si>
    <t>Distribuidas nas salas da Plataforma - 20unid</t>
  </si>
  <si>
    <t>16.020.0003-A</t>
  </si>
  <si>
    <t>Impermeabilização com manta a base de asfalto modificado com polímeros, atendendo a norma ABNT-NBR 9952 como tipo IV-A, com espessura de 4,0mm, consumo mínimo de 1,15m²/m², aplicação com chama de maçarico sobre primer asfáltico base água ou base solvente, com consumo de 0,40kg/m², inclusive este, em substrato com caimento de 1%, exclusive regularização, camada separadora e proteção mecânica. CAMPO DE APLICAÇÃO: Terraços, lajes maciças de grandes solicitações, sujeitas a maiores deformações e sobrecargas, estacionamentos, playground, helipontos, rampas, tanques, reservatórios elevados de água potável, piscinas elevadas, em estrutura de difícil manutenção como cortinas, galerias e túneis (face do terreno), cobertura de UTI e em regiões com temperatura até -10°C</t>
  </si>
  <si>
    <t>Nivelamento do terreno = 657,16m² (Área) x 0,60m (alt. Média) = 394,30m³
Cistena de água potável = (3,60 x 4,30 x 1,80) = 27,86m³
Cisterna de águas pluviais = (2,80 x 2,30 x 1,80) = 11,59m³
Capiteis radier = 43unid x 1,70 x 1,70 x 0,45 + 2unid x 2,40 x 2,40 x 0,65m + 1 unid x 7,00 x 1,80 x 0,45 = 69,08m³
Poço do Elevador = 2,70 x 2,70 x 1,30 = 9,48m³
Conjunto fossa e filtro =  3,50 x 7,0 x 3,0 = 73,50m³
Instalações enterradas = 10 caixas x 1 x 1 x 1 = 10m³
Dutos enterrados = 130m x 0,70m x 0,50m = 45,50m³
Total = 641,31m³</t>
  </si>
  <si>
    <t>Área dos jardins dos fundos - 67,61m² x 2m (alt. Media) = 135,22m³</t>
  </si>
  <si>
    <t>Instalações/dutos Enterradas - 70% das escavações = 0,7 x 55,5m³ = 38,85m³
Capiteis - Escav. - Estr. =  46,50m³ - (43 x 1,1 x 1,1 x 0,45 + 2 x 1,80 x 1,80 x 0,65 + 1,20 x 6,42 x 0,45) = 37,99m³
Poço do Elevador - 9,48m³ - (2,00 x 2,00 x 1,30) = 4,29m³
Total = 81,13m³</t>
  </si>
  <si>
    <t>05.001.0142-A</t>
  </si>
  <si>
    <t>Arrancamento de meios-fios, de granito ou concreto, retos ou curvos, inclusive afastamento lateral dentro do canteiro de serviço</t>
  </si>
  <si>
    <t>Meio Fio das Calçadas - 60,15 + 41,87 + 39,08 = 141,10m</t>
  </si>
  <si>
    <t>Áreas verdes - 84,24m² x 0,20m (alt.) = 16,85m³</t>
  </si>
  <si>
    <t>Demolições = 70,51m³ x 1,5 (emp.) = 105,77m³
Arrancamentos = 141,10m x 0,15m x 0,35m = 7,41m³ x 1,5 (emp.) = 11,11m³
Deslocamento do volume de escavação = 641,31m³ x 1,3 (emp.) = 833,70m³
Deslocamento do volume de terra preta = 16,85m³
Deslocamento do volume de aterro = 135,22m³
TOTAL = 1.102,65m³</t>
  </si>
  <si>
    <t>Caixas de elétrica: 2 unid
Caixa para iluminação externa: 20unid
Total = 22unid</t>
  </si>
  <si>
    <t>06.069.0030-A</t>
  </si>
  <si>
    <t>Duto anelar flexível , na cor cinza concreto, singelo, de polietileno de alta densidade ( PEAD), para proteção de condutores elétricos, com diâmetro nominal de 100mm (4”), com fio guia de aço e fornecido com 2 plugues(tampões) nas extremidades, lançado diretamente no solo, inclusive conexões e kit vedação</t>
  </si>
  <si>
    <t>Ligações entre a SE e as caixas de alimentação e quadros de elétrica - 5 eletrodutos para ligções elétricas, telefonia e internet desde a entrada pela concessionárias até os quadros principais - 5 x50m = 250m
Ligações da iluminação externa - 170m x 2 = 340m
Total = 590m</t>
  </si>
  <si>
    <t>06.069.0010-A</t>
  </si>
  <si>
    <t>Duto anelar flexível, na cor cinza concreto, singelo, de polietileno de alta densidade ( PEAD), para proteção de condutores elétricos, com diâmetro nominal de 50 mm (2”), com fio guia de aço e fornecido com 2 plugues (tampões) nas extremidades, lançado diretamente no solo, inclusive conexões e kit vedação</t>
  </si>
  <si>
    <t>Ligações da iluminação externa - 140m x 3 = 420m
Total = 420m</t>
  </si>
  <si>
    <t>Áreas verdes - 84,24m²</t>
  </si>
  <si>
    <t>Áreas verdes - 26 unid</t>
  </si>
  <si>
    <t>Cisterna Água potável (fundo)</t>
  </si>
  <si>
    <t>Cisterna Água potável (tampa)</t>
  </si>
  <si>
    <t>Cisterna Água chuva (fundo)</t>
  </si>
  <si>
    <t>Cisterna Água chuva (tampa)</t>
  </si>
  <si>
    <t>Concreto Magro - ver planilha de quantidade "estrut." estruturais = 23,28m³
Total = 23,28m³</t>
  </si>
  <si>
    <t>PAR Contensão 1</t>
  </si>
  <si>
    <t>PAR Contensão 2</t>
  </si>
  <si>
    <t>PAR Contensão 3</t>
  </si>
  <si>
    <t>PAR Contensão 4</t>
  </si>
  <si>
    <t>PAR Contensão 5</t>
  </si>
  <si>
    <t>Formas – ver quantidade "estrut." - 487,63m²</t>
  </si>
  <si>
    <t>Escoramento de paramentos verticais – ver quantidade "estrut." formas - 487,63m²</t>
  </si>
  <si>
    <t>Capiteis - 157kg
Cisternas - 118kg
Casas de bomba - 18kg
Paredes de contensão - 550kg
Total = 843,00kg</t>
  </si>
  <si>
    <t xml:space="preserve">Bitolas com diâmetro de 8,0, 10,0 e 12,5mm
Radier - 5998,00kg
Capiteis - 2708,00kg
Cisternas - 1057,00kg
Casa de bombas - 100kg
Paredes de Contensão - 2760kg
Total = 12.623,00kg
</t>
  </si>
  <si>
    <t>11.009.0015-B</t>
  </si>
  <si>
    <t>Barra de aço CA-50, com saliência, diâmetro acima de 12,5mm, destinada à armadura de concreto armado, compreendendo 10% de perdas de pontas e arame 18. FORNECIMENTO</t>
  </si>
  <si>
    <t>11.011.0031-B</t>
  </si>
  <si>
    <t>Corte, dobragem, montagem e colocação de ferragens nas formas, aço CA-50, em barras redondas, sendo o diâmetro acima de 12,5mm</t>
  </si>
  <si>
    <t>Capiteis - 206kg</t>
  </si>
  <si>
    <t>Igual ao item 11.009.0015-B</t>
  </si>
  <si>
    <t>10 unid x 0,95m x 0,15m x 0,10m = 0,14m³</t>
  </si>
  <si>
    <r>
      <t xml:space="preserve">Traffic Calming - (2,40 x 0,15/2) x 2 + 0,15 x 17,76 + 0,20 x 22,56 = 7,53m²
Área x comprimento = 7,53m² x 7,08m = 53,31m³
</t>
    </r>
    <r>
      <rPr>
        <sz val="8"/>
        <color rgb="FFFF0000"/>
        <rFont val="Arial"/>
        <family val="2"/>
      </rPr>
      <t>Bancos para o paisagismo - 15m x 0,20m³/m = 3m³</t>
    </r>
    <r>
      <rPr>
        <sz val="8"/>
        <color theme="1"/>
        <rFont val="Arial"/>
        <family val="2"/>
      </rPr>
      <t xml:space="preserve">
Total = 56,31m³</t>
    </r>
  </si>
  <si>
    <t>11.013.0075-A</t>
  </si>
  <si>
    <t>Concreto armado, fck=25MPa, incluindo materiais para 1,00m³ de concreto (importado de usina) adensado e colocado, 14,00m² de área moldada, formas e escoramento conforme itens 11.004.0022 e 11.004.0035, 60kg de aço CA-50, inclusive mão-de-obra para corte, dobragem, montagem e colocação nas formas</t>
  </si>
  <si>
    <t>Setor 1 - 178m²
Setor 2 - 79m²
Setor 3 - 189m²
Total = 446,00m²</t>
  </si>
  <si>
    <t>Área de steel deck (446,00m²) x 4m de altura média x 2 meses = 3.568,00m³xmês</t>
  </si>
  <si>
    <t>Área de steel deck (446,00m²) x 4m de altura média = 1.784,00m³</t>
  </si>
  <si>
    <t>Conforme projetos de estrutura:
Radier - 87,70m³
Capiteis - 25,30m³
Viga de Bordo - 2,50m³
Poço do Elevador - 2,70m³
Cisternas - 11,30m³
Muros de contensões - 31,80m³
Lajes sobre steel deck - 446,00 (área) x 0,12m = 53,52m³
Total - 214,82m³</t>
  </si>
  <si>
    <t>Tela para estrutura de concreto armado, formada por barras de aço CA-60, cruzadas e soldadas entre si, formando malhas quadradas de fios com diâmetro de 3,4mm e espaçamento entre eles de 15 x 15cm. FORNECIMENTO</t>
  </si>
  <si>
    <t>11.023.0001-A</t>
  </si>
  <si>
    <t>Conforme projetos de estrutura:
Setor 1 - 325kg
Setor 2 - 150kg
Setor 3 - 655kg
Total - 1.130,00m³</t>
  </si>
  <si>
    <t>11.011.0040-A</t>
  </si>
  <si>
    <t>Corte, montagem e colocação de telas de aço CA-60, cruzadas e soldadas entre si, em peças de concreto</t>
  </si>
  <si>
    <t>Igual ao item 11.023.0001-A</t>
  </si>
  <si>
    <t xml:space="preserve">Banheiro Masculino - (3,83 + 2,52 + 2,79 + 0,87 + 1,04) x 3,30 (p.d) = 36,47m²
Banheiro Feminino - (1,60 + 2,52 + 2,79 + 0,87 + 1,04) x 3,30 (p.d) = 29,11m²
Banheiro Pne - 1,84 x 3,30 (p.d) = 6,07m²
Estudio Foto/Ilha de edição - 3,83 x 3,30 (p.d) = 12,64m²
Total = 84,29m²
</t>
  </si>
  <si>
    <t xml:space="preserve">Elevador - 6,80 x 7,80 (alt.) = 53,04m²
Total = 53,04m² </t>
  </si>
  <si>
    <t>Fechamentos externos (entre chapas da estrutura metálica) - 640m²
Piso da sala acústica - 41,40m²
Teto da sala Acústica - 45,00m²
Paredes da Sala Acústica - 70,00m²
Total = 796,40m²</t>
  </si>
  <si>
    <t>Alvenaria - 84,29m² x 2 lados = 168,58m²</t>
  </si>
  <si>
    <t>Impermeabilização sobre sanitários - 32,70m²</t>
  </si>
  <si>
    <t>Área de piso do Terreo, 1º , cobertura e pav tecnico - 267,40 + 249,00 + 210,65 = 727,05m²</t>
  </si>
  <si>
    <t>Pavimento térreo - 86,75m² (Salas de Aula)
1º Pavimento - 85,50m² (Lounge/Café/ADM/Ilha de Edição/Fotografia)
Total - 172,25m²</t>
  </si>
  <si>
    <t>Revestimento de porcelanato nos Banheiros, Circulação, Espaço de Entretenimento, Coworking, Sala de reunião e Sala Técnica)
Terreo - 210,65m²</t>
  </si>
  <si>
    <t>13.330.0061-A</t>
  </si>
  <si>
    <t>Idem item 13.330.0060, assentes em superfície em osso, com argamassa colante e rejuntamento industrializado</t>
  </si>
  <si>
    <t>Revestimento de cerâmica na cobertura e pavimento técnico
Cob e Pav. Técnico - 210,65m²</t>
  </si>
  <si>
    <t>13.440.0025-A</t>
  </si>
  <si>
    <t>Revestimento em mantas pré-fabricadas, de partículas de borracha aglutinadas com poliuretano especial MDI, submetidas a 40t de compressão e laminados com espessura constante e densidade controlada de 760g/m³, fixada com adesivo de poliuretanobicomponente e adicionado uma camada superior moldada no local de resina de poliuretano também bicomponente autonivelante especial na cor vermelha, recoberta com camada de granulos de borracha especial EPDM de alta resistência ao uso (acima de 1,5 a 3,5mm de diâmetro)</t>
  </si>
  <si>
    <t>Revestimento de EPDM na área Externa da plataforma
EPDM Laranja - 12,81m²
EPDM Azul - 5,07m²
Total = 17,88m²</t>
  </si>
  <si>
    <t>Portas dos Sanitários - 2 unid
Porta Ilha de edição - 1 unid
Depósito - 1 unid
Total = 4 unid</t>
  </si>
  <si>
    <t>Banheiro PNE - 1 unid
Estúdio de Fotográfia - 2 unid
Total = 3 unid</t>
  </si>
  <si>
    <t>Abrigo para 4 botijões de gás de 45kg, exclusive ligações, nas dimensões de 2,00 x 0,50 x 1,50m, em alvenaria de tijolos maciços (7 x 10 x 20cm), paredes de meia vez, revestidas com argamassa de cimento e saibro, no traço 1:6, piso com espessura de 10cm e cobertura com espessura de 6cm, ambas em concreto armado, fck=15MPa, com acabamento de cimentado, no traço 1:4, conforme projeto tipo nº 2001/EMOP</t>
  </si>
  <si>
    <t>15.001.0053-A</t>
  </si>
  <si>
    <t>15.002.0063-A</t>
  </si>
  <si>
    <t>Caixa de gordura dupla, cilíndrica, pré-fabricada em anéis de concreto, com diâmetro de 60cm e profundidade total de 90cm, inclusive tampa de concreto.  FORNECIMENTO e COLOCAÇÃO</t>
  </si>
  <si>
    <t>Caixas d'água da plataforma - 4un</t>
  </si>
  <si>
    <t>15.004.0024-A</t>
  </si>
  <si>
    <t>Coluna de PVC, de diâmetro 32mm, exclusive peças de derivação e rasgo em alvenaria.  FORNECIMENTO e ASSENTAMENTO</t>
  </si>
  <si>
    <t>1 ventilações com 30m</t>
  </si>
  <si>
    <t>Quadro Geral, Terreo e 1º Pavimento - 3 unid</t>
  </si>
  <si>
    <t>Quadro de Ar-condicionado e de comando externo - 2 unid</t>
  </si>
  <si>
    <t>Iluminação e tomadas - 65un</t>
  </si>
  <si>
    <t xml:space="preserve"> Gerais e DRs da plataforma - 17un</t>
  </si>
  <si>
    <t>Tomadas e Iluminação - 17unid</t>
  </si>
  <si>
    <t>15.007.0615-A</t>
  </si>
  <si>
    <t>Quadro de distribuição junto à SE - 1un</t>
  </si>
  <si>
    <t>Disjuntor termomagnetico,tripolar,de 500 a 600ax250v.forneci mento e colocacao</t>
  </si>
  <si>
    <t>Reservatórios e Caixas - 5un</t>
  </si>
  <si>
    <t>Automáticos e Ligações entre quadros de iluminação = 2000m</t>
  </si>
  <si>
    <t>Ligações entre os quadros, Quadros e Bombas TOTAL = 3.000m</t>
  </si>
  <si>
    <t>Entre quadros e pontos da iluminação externa - 760m de eletroduto com 5 condutores = 3800m</t>
  </si>
  <si>
    <t>15.008.0112-A</t>
  </si>
  <si>
    <t>15.008.0125-A</t>
  </si>
  <si>
    <t>Cabo de cobre com isolamento termoplástico, compreendendo:  preparo, corte e enfiação em eletrodutos, na bitola de 35mm², 450/750V.  FORNECIMENTO e COLOCAÇÃO</t>
  </si>
  <si>
    <t>Cabo de cobre com isolamento termoplástico, compreendendo:  preparo, corte e enfiação em eletrodutos, na bitola de 95mm², 450/750V.  FORNECIMENTO e COLOCAÇÃO</t>
  </si>
  <si>
    <t>Entre quadros do Centro Tecnológico 100m x 5cabos = 500m</t>
  </si>
  <si>
    <t>Distribuido pela plataforma:
Terreo - 163unid
1º Pavimento - 94unid
Total = 257unid</t>
  </si>
  <si>
    <t>179 pontos no salão principal</t>
  </si>
  <si>
    <t>Lampadas de LED para as luminárias - 142unid</t>
  </si>
  <si>
    <t>Eletrodutos para iluminação da Plataforma - 500m</t>
  </si>
  <si>
    <t>Eletrodutos para iluminação da Plataforma - 100m</t>
  </si>
  <si>
    <t>Eletrodutos para iluminação da Plataforma - 60m</t>
  </si>
  <si>
    <t>15.018.0479-A</t>
  </si>
  <si>
    <t>Eletrocalha perfurada, sem tampa, tipo “U”, 200 x 100mm, tratamento superficial pré-zincado a quente, inclusive conexões, acessórios e fixação superior. FORNECIMENTO e COLOCAÇÃO</t>
  </si>
  <si>
    <t xml:space="preserve">Instalação de lógica - 45,80m </t>
  </si>
  <si>
    <t>Preparo das portas - 4 portas de 80cm + 3 portas de 90cm - (4x0,8+3x0,9) x 2,1 x 3(coef.) = 37,17m²</t>
  </si>
  <si>
    <t>Distribuído pela urbanização - 5un</t>
  </si>
  <si>
    <t>Aterramento de Iluminação, Equipamentos e Quadros = 25un</t>
  </si>
  <si>
    <t>Para atender a iluminação pública - 12un</t>
  </si>
  <si>
    <t>Iluminação Pública - 12unid</t>
  </si>
  <si>
    <t>Caixas para aterramento do poste e refletores - 20un</t>
  </si>
  <si>
    <t>Projetores de LED para área externa - 11un
Projetores de LED para área técnica - 10un
Total = 21unid</t>
  </si>
  <si>
    <t>08.013.0010-A</t>
  </si>
  <si>
    <t>Meio-fio em granito, com seção de (20x25)cm, formato de paralelogramo com ângulo de 83º, superfícies sem polimento com chanfro de 1cm na parte superior, em uma das faces, fornecimento e assentamento com rejuntamento de argamassa de cimento e areia no traço 1:4</t>
  </si>
  <si>
    <t>Calçada - 41,90m + 39,1m + 60,15m = 141,15m
Total = 141,15m</t>
  </si>
  <si>
    <t>Calçadas - (41,9m x 2,62m + 39,1m x 2,00m + 4,86m x 2,42m + 37,35) x 0,20m = 47,42m³
Área externa da Plataforma - 148,35m² x 0,20cm = 29,67m²
Golas das Árvores - 10,00m³
Bancos - 8,00m³
Total = 95,09m³</t>
  </si>
  <si>
    <t>14.006.0445-A</t>
  </si>
  <si>
    <t>Deck de madeira de lei, aparelhada, com assoalho de 20 x 2cm, vigas longitudinais de 7,5 x 15cm, transversais de 10 x 15cm, guarda-corpo composto de peças de 15 x 15cm e 20 x 2,5cm. FORNECIMENTO e COLOCAÇÃO</t>
  </si>
  <si>
    <t>Bancos em ripas de madeira:
Banco 1 - 9,68 x 1,1m = 10,65m²
Banco 2 - 5,23 x 0,50m = 2,62m²
Banco 3 - 3,0 x 0,50 = 1,50m²
Banco 4 - 3,57 x 0,50 = 1,79m²
Banco 5 - 3,20 x 0,50 = 1,60m²
Banco 6 - 1,42 x 0,50 = 0,71m²
Total = 18,87m²</t>
  </si>
  <si>
    <t>Térreo - 216,80m²
Banheiros - 32,70m²
1º Pav - 207,25m²
Total = 456,75m²</t>
  </si>
  <si>
    <t xml:space="preserve">Lógica e telefone - 119 pontos
CFTV - 21 pontos
Som e Projeção de imagem - 10pontos
Total = 150unid </t>
  </si>
  <si>
    <t>Instalação da Centro Tecnológico / rampa- 400 unid.</t>
  </si>
  <si>
    <t>15.028.0017-A</t>
  </si>
  <si>
    <t>Colocação de reservatório de fibrocimento, fibra de vidro ou semelhante de 2000l, inclusive peças de apoio em alvenaria e madeira serrada, e flanges de ligação hidráulica, exclusive fornecimento do reservatório</t>
  </si>
  <si>
    <t>18.021.0042-A</t>
  </si>
  <si>
    <t>Reservatório, em fibra de vidro ou polietileno, com capacidade em torno de  2000l, inclusive tampa de vedação com escotilha e fixadores. Fornecimento</t>
  </si>
  <si>
    <t>Caixas superiores - 3 unidades</t>
  </si>
  <si>
    <t>Total de caixas - 4 unid</t>
  </si>
  <si>
    <t>Lógica e telefone = 150 pontos</t>
  </si>
  <si>
    <t>18.007.0045-A</t>
  </si>
  <si>
    <t>Chuveiro elétrico, em metal cromado, de 110/220V. FORNECIMENTO</t>
  </si>
  <si>
    <t>Chuveiros dos sanitários -  3 unid</t>
  </si>
  <si>
    <t>Banheiros - 3 unids</t>
  </si>
  <si>
    <t>Guarda corpo no interior do Banheiro - 6,66m
Escada - 4,20 + 5,60 x 2 + 3,60 x 2 = 22,60m
Total = 29,26m</t>
  </si>
  <si>
    <t>Guarda Corpo Interno - 29,26 x 1 m x 2 lados = 58,52m²</t>
  </si>
  <si>
    <t>13.398.0016-A</t>
  </si>
  <si>
    <t>Piso de friso de ipê ou madeira equivalente com 20 x 2cm, pregado sobre barroteamento ou réguas de madeira de lei a cada 50cm, exclusive barrotes ou réguas</t>
  </si>
  <si>
    <t>13.398.0018-A</t>
  </si>
  <si>
    <t>Barrote de madeira de lei de 3" x 4.1/2", apoiado em pilarete de 20 x 20cm, de alvenaria de tijolos maciços ou outro, exclusive os pilaretes</t>
  </si>
  <si>
    <t>Sala Audiovisual e Estudio de gravação - 163,50m²</t>
  </si>
  <si>
    <t xml:space="preserve">Sala Audiovisual - 12,20m x 13unid = 158,60m
Estudio - 4,20m x 13unid = 54,60m
Total = 213,20m </t>
  </si>
  <si>
    <t>05.041.0875-A</t>
  </si>
  <si>
    <t>Raspagem, calafetação e aplicação de três demãos de resina líquida a base de uréia-formol, em tacos ou soalho de madeira</t>
  </si>
  <si>
    <t>Referente aos pisos em madeira - 163,50m²</t>
  </si>
  <si>
    <t xml:space="preserve">Paredes da frente do banheiro 35,28m² + Depósito 33,36m² + Teto banheiro 32,70m² + forro geral 424,05m² + gola das arvores 60m² + Muro de contensão 119,87m² | Total = 705,26m² </t>
  </si>
  <si>
    <t>Pontos de Força para os ares-condicionados, chuveiro elétrico, elevador  - 27 un + 3un + 1 un = 31 unid</t>
  </si>
  <si>
    <t>Fita de Led - 1 ponto a cada 7m - 700m / 7 = 100 pontos
Pontos de luz Terreo - 136unid
Pontos de luz 1 pav - 156unid
Área Externa - 213unid
Total = 605unid</t>
  </si>
  <si>
    <t>Iluminação da Plataforma - 42unid
Iluminação externa - 179unid
Total - 221und</t>
  </si>
  <si>
    <t>Banheiro Masculino - 2 unid</t>
  </si>
  <si>
    <t>Arandela tipo "meia-lua", vidro acetinado, cor branca, para lâmpada incandescente (exclusive esta). FORNECIMENTO e COLOCAÇÃO</t>
  </si>
  <si>
    <t>18.027.0450-A</t>
  </si>
  <si>
    <t>18.027.0426-A</t>
  </si>
  <si>
    <t>Idem item 18.027.0415, com 2 x 32W e visor acrílico translúcido</t>
  </si>
  <si>
    <t>Iluminação externa da Plataforma -  3 unid</t>
  </si>
  <si>
    <t>Pintura das chapas da estrutura metálica:
Chapas Internas e externas - Área de ACM x 2 (int. e ext.) x 2 lados = 840,00m² x 2 x 2 = 3.360,00m²</t>
  </si>
  <si>
    <r>
      <t xml:space="preserve">Pintura dos perfis da estrutura metálica:
220 x 120 x 8mm (390m) - (2 x 0,22 + 2 x 0,12) x 390m = 0,68 x 390 = 265,20m²
200 x 150 x 8mm (450m) - (2 x 0,20 + 2 x 0,15) x 450m = 0,70 x 450 = 315,00m²
200 x 100 x 6,3mm (60m) - (2 x 0,20 + 2 x 0,10) x 60m = 0,60 x 60 = 36,00m²
150 x 150 x 8 e 10mm (967m) - (4 x 0,15) x 967m = 580,20m²
150 x 120 x 8mm (160m) - (2 x 0,15 + 2 x 0,12) x 160m = 86,40m²
150 x 100 x 10mm (57m) - (2 x 0,15 + 2 x 0,10) x 57m = 28,50m²
100 x 100 x 6,3mm (321m) - (4 x 0,10) x 321m = 128,40m²
100 x 80 x 5mm (60m) - (2 x 0,10 + 2 x 0,08) x 60m = 21,60m²
</t>
    </r>
    <r>
      <rPr>
        <sz val="8"/>
        <color theme="1"/>
        <rFont val="Calibri"/>
        <family val="2"/>
      </rPr>
      <t>Ø</t>
    </r>
    <r>
      <rPr>
        <sz val="8"/>
        <color theme="1"/>
        <rFont val="Arial"/>
        <family val="2"/>
      </rPr>
      <t>219,1 x 12,5mm (22m) - (</t>
    </r>
    <r>
      <rPr>
        <sz val="8"/>
        <color theme="1"/>
        <rFont val="Calibri"/>
        <family val="2"/>
      </rPr>
      <t>π</t>
    </r>
    <r>
      <rPr>
        <sz val="8"/>
        <color theme="1"/>
        <rFont val="Arial"/>
        <family val="2"/>
      </rPr>
      <t xml:space="preserve"> x 0,2191) x 22m = 15,14m² x 1,65 (coef.) = 24,99m²
Ø168,3 x 8 e 12,5mm (710m) - (π x 0,1683) x 710m = 375,39m² x 1,90 (coef.) = 713,24m²
Ø114,3 x 10 e 12,5mm (780m) - (π x 0,1143) x 780m = 280,08m² x 2,10 (coef.) = 588,17m²
Total = 2.787,70m²</t>
    </r>
  </si>
  <si>
    <t>Total = 6.206,22m²</t>
  </si>
  <si>
    <t>Preço</t>
  </si>
  <si>
    <t>kg</t>
  </si>
  <si>
    <t>Sala acústica:
Revestida com placas de gesso - 130,00m²
Revestido com painel isso sound - 130,00m²
Total = 260m²</t>
  </si>
  <si>
    <t>14.006.0010-F</t>
  </si>
  <si>
    <t>Porta acústica de madeira , de 80 x 210 x 3cm,  aduela de 13 x 3cm e alizares de 5 x 2cm, exclusive ferragens. FORNECIMENTO e COLOCAÇÃO</t>
  </si>
  <si>
    <t>Porta acústica Madeira c/ acabamento em formica branca</t>
  </si>
  <si>
    <t xml:space="preserve">Aduela em madeira de lei </t>
  </si>
  <si>
    <t xml:space="preserve">Alizar em madeira de lei </t>
  </si>
  <si>
    <t>Prego com ou sem cabeça</t>
  </si>
  <si>
    <t>MO Carpinteiro de esquadria de madeira</t>
  </si>
  <si>
    <t>MO Servente</t>
  </si>
  <si>
    <t>UNID.</t>
  </si>
  <si>
    <t>QUANT.</t>
  </si>
  <si>
    <t>Descrição</t>
  </si>
  <si>
    <t xml:space="preserve">Total </t>
  </si>
  <si>
    <t>UNID</t>
  </si>
  <si>
    <t>14.006.0160-F</t>
  </si>
  <si>
    <t>Porta acústica de madeira, de 160 x 210 x 3cm, em 2 folhas, aduela de 13 x 3cm e alizares 5 x 2cm, exclusive ferragens. FORNECIMENTO e COLOCAÇÃO</t>
  </si>
  <si>
    <t>Área tecnica e estúdio de gravação - 3 unid</t>
  </si>
  <si>
    <t>Área tecnica e estúdio de gravação - 1 unid</t>
  </si>
  <si>
    <t>Duto para condicionamento de ar, chavetado em chapa de aço galvanizado, nas diversas bitolas, conforme SMACNA/ABNT, isolado com manta de lã de vidro, revestida com folha de aluminio, incluindo cintas, fitas, suportes pintados, difusores e grelhas  em alumínio extrudado e demais itens necessários  FORNECIMENTO e COLOCAÇÃO</t>
  </si>
  <si>
    <t>15.005.0253-A</t>
  </si>
  <si>
    <t>13.333.0010-A</t>
  </si>
  <si>
    <t>13.333.0015-A</t>
  </si>
  <si>
    <t>Revestimento de piso com cerâmica tátil direcional, 25 x 25cm (ladrilho hidráulico), para pessoas com necessidades específicas, assentes sobre superfície em osso, conforme item 13.330.0010</t>
  </si>
  <si>
    <t>Revestimento de piso com cerâmica tátil alerta, 25 x 25cm (ladrilho hidráulico) para pessoas com necessidades específicas, assentes sobre superfície em osso, conforme item 13.330.0010</t>
  </si>
  <si>
    <t>Piso tátil externo - 200 peças de 25cm x 25cm = 6,25m²</t>
  </si>
  <si>
    <t>13.416.0010-A</t>
  </si>
  <si>
    <t>13.416.0015-A</t>
  </si>
  <si>
    <t>Piso tátil de borracha, direcional, para pessoas com necessidades específicas, 25 x 25cm, espessura de 5mm, na cor preta, colado sobre base existente. FORNECIMENTO e COLOCAÇÃO</t>
  </si>
  <si>
    <t>Piso tátil de borracha, alerta, para pessoas com necessidades específicas, 25 x 25cm, espessura de 5mm, na cor preta, colado sobre base existente. FORNECIMENTO e COLOCAÇÃO</t>
  </si>
  <si>
    <t>Piso tátil no interior da Plataforma - 500 unid x 25cm x 25cm = 31,25m²</t>
  </si>
  <si>
    <t>09.003.0008-A</t>
  </si>
  <si>
    <t>Arbusto para jardins, tipo lantana, hibisco, cedrinho, etc, com 50 a 70cm de altura. FORNECIMENTO</t>
  </si>
  <si>
    <t>18.027.0430-A</t>
  </si>
  <si>
    <t>Luminária de embutir, fixada em gesso, para lâmpada halógena palito de 150W/110V, completa. FORNECIMENTO e COLOCAÇÃO</t>
  </si>
  <si>
    <t>Iluminação interna na plataforma - 127un</t>
  </si>
  <si>
    <t>Lampadas de LED para as luminárias - 387 unid</t>
  </si>
  <si>
    <t>Placa de acrílico para identificação de salas, medindo 8 x 25cm, conforme detalhe nº 6033/EMOP, polida nas bordas. FORNECIMENTO e COLOCAÇÃO</t>
  </si>
  <si>
    <t>Placa de acrílico, desenhada, indicando sanitário masculino ou feminino, de 39 x 19cm, conforme detalhe nº 6035/EMOP. FORNECIMENTO e COLOCAÇÃO</t>
  </si>
  <si>
    <t>05.054.0001-A</t>
  </si>
  <si>
    <t>05.054.0015-A</t>
  </si>
  <si>
    <t>Damper corta fogo 35 x 45cm, acionamento automático, pela ação de elemento fusível, modelo DCF com fusível de disparo (com atestado UL) com rompimento em 72ºC ou 141ºC, com chave fim de curso. FORNECIMENTO e COLOCAÇÃO</t>
  </si>
  <si>
    <t>18.016.0008-A</t>
  </si>
  <si>
    <t>18.034.0130-A</t>
  </si>
  <si>
    <t>Filtro eletrostático para exaustão mecânica, tipo Penney, modelo FET 21H3, ou similar, com capacidade nominal de 9900 m³/h, alimentação de 220V, monofásica, perda de pressão de 10 mmca (limpo) e 20mmca (sujo), temperatura de trabalho ate 140ºF, carcaça em aço carbono, pré-filtro mecânico de telas executado em alumínio e separador inercial de nevoas e gotas em alumínio, inclusive difusores. FORNECIMENTO</t>
  </si>
  <si>
    <t>Exaustores centrífugos, tipo limit load, simples aspiração e acionamento indireto, fabricado em chapa de aço carbono, 3cv/220V. FORNECIMENTO e COLOCAÇÃO</t>
  </si>
  <si>
    <t>18.034.0070-A</t>
  </si>
  <si>
    <t>Estrutura Metálica –  Estrutura da plataforma, chapas de revestimento externe e interna, chapas e chumbadores = 139.826,00kg
Peças de ligação - 5% de 139.826,00kg = 6.991,30kg
Total = 146.817,30kg</t>
  </si>
  <si>
    <t>Sistema de vestilação/exaustão - 28unid</t>
  </si>
  <si>
    <t>Sistema de ventilação/exaustão - 3 unidades</t>
  </si>
  <si>
    <t>Luminárias de paflon dos banheiros - 13 unid
Luminárias elipticas feitas artesanalmente - 20m lineares / 1,2m (tamanho de uma lampada tubular) x 4 unid = 67 unid
Luminárias circulares no espaço de entretenimento - 80m linearea / 1,2m (tamanho da uma lampada tubular) = 67 unid
Luminárias na circulação - 60 unids
Total = 207unid</t>
  </si>
  <si>
    <t>16.012.0005-A</t>
  </si>
  <si>
    <t>Estrutura de alumínio para clarabóia em chapa de policarbonato, exclusive esta. FORNECIMENTO e COLOCAÇÃO</t>
  </si>
  <si>
    <t>Estrutura das luminárias da sala de estretenimento e audiovisual, por onde passam as fitas de LED - 
Sala de entretenimento - 8,60m²
Sala Audiovisual - 2,50+4,85+1,60+2,85+1,00+2,55+2,40+1,40 = 19,15m²
Total = 27,75m²</t>
  </si>
  <si>
    <t>14.005.0025-A</t>
  </si>
  <si>
    <t>Placa de policarbonato em cristal compacto, em placas de 2,44 x 1,22 x 0,01m. FORNECIMENTO e COLOCAÇÃO</t>
  </si>
  <si>
    <t>Visor das luminárias da sala de estretenimento e audiovisual, por onde passam as fitas de LED - 
Sala de entretenimento - 8,60m²
Sala Audiovisual - 2,50+4,85+1,60+2,85+1,00+2,55+2,40+1,40 = 19,15m²
Total = 27,75m²</t>
  </si>
  <si>
    <t>12.016.0018-A</t>
  </si>
  <si>
    <t>Parede de Drywall com espessura de 140mm, estruturada com montantes simples autoportantes de 90mm, fixados a guias horizontais de 90mm, ambos de aço galvanizado com espessura de 0,5mm, com quatro chapas de gesso acartonado tipo ST (standard), adição de lã mineral, e espessura de 12,5mm, largura de 1200mm, fixada aos montantes por meio de parafusos, com tratamento de juntas com massa e fita para uniformização da superfície das chapas de gesso acartonado. Aplicação em áreas secas. FORNECIMENTO e COLOCAÇÃO</t>
  </si>
  <si>
    <t>Torneira tube de piso reta cr 1191</t>
  </si>
  <si>
    <t>Spot pendente de LED redondo em alumínio, cor blanc mat, fili3-B</t>
  </si>
  <si>
    <t xml:space="preserve">Luminária spot de sobrepor Ø24cm refletor alumínio redondo recuado mini downlight LED integrado bivilt EF45-S preto, para trilho elétrico </t>
  </si>
  <si>
    <t>Projetor de piso Ref: 3639-AB-S / 3639-MD-N, 8W, 4.000K Interlight ou similar.</t>
  </si>
  <si>
    <t>Piso em vidro multilaminado temperado 24mm (8+8+8mm) com lâminas opacas entre camadas</t>
  </si>
  <si>
    <t>Piso em vidro multilaminado temperado (8+8+8), acidato, retroiluminado com pigmentação azul e tratamento antiderrapante</t>
  </si>
  <si>
    <t>Visor acústico com vidro insulado de laminados acústico de 12mm (6+6mm)</t>
  </si>
  <si>
    <t>Divisórias dos banheiros em vidro acidato de 10mm</t>
  </si>
  <si>
    <t>Fechamentos internos em vidro laminado temperado de 10mm, incluindo cortina de vidro, portas e ferragens</t>
  </si>
  <si>
    <t>Fechamento em vidro laminado translúcido de 10mm e vidro laminado translúcido de 8mm com adesivo jateado</t>
  </si>
  <si>
    <t>Guarda-corpo em vidro 4+4mm fixado por perifl metálico em U</t>
  </si>
  <si>
    <t>Gradil completo com ferragens localizado na área externa da plataforma - 1 unid</t>
  </si>
  <si>
    <t>Piso de piso da circulação do 1º Pavimento - 1 vb</t>
  </si>
  <si>
    <t>Fachada do módulo da circulação e escada com cortina de vidro - 1 vb</t>
  </si>
  <si>
    <t>Conjunto de janelas elipticas de grandes vãos - 1 cj</t>
  </si>
  <si>
    <t>Piso de vidro localizado na parte externa da plataforma - 1 vb</t>
  </si>
  <si>
    <t>Visor acústico no estúdio de gravação - 1 vb</t>
  </si>
  <si>
    <t>Divisórias dos banheiros feminino e masculino - 1 vb</t>
  </si>
  <si>
    <t>Fechamentos internos em vidro (Sal de reunião, Coworking, Sala técnica, Circulação) - 1 vb</t>
  </si>
  <si>
    <t>Fechamento em vidro localizado na copa/café - 1 vb</t>
  </si>
  <si>
    <t>Fechamento da fachada do módulo da escada e circulação - 1 vb</t>
  </si>
  <si>
    <t>Guarda corpo presente a frente das janelas elipticas - 7 unid</t>
  </si>
  <si>
    <t>Iluminação da Plataforma - 62unid
Total - 62und</t>
  </si>
  <si>
    <t>Iluminação da Plataforma - 75unid
Total - 75und</t>
  </si>
  <si>
    <t>Impermeabilização da cobertura - 55,17m² + 3 x 20m² + 51,55m² = 166,72m²
Vestiário Masculino - 13,80m² + 14,27 x 0,60m = 22,36m²
Vestiário Feminino - 13,80m² + 16,52 x 0,60m = 23,71m²
PNE - 4,90m² + 8,95m x 0,60m = 10,27m²
Total = 223,06m²</t>
  </si>
  <si>
    <t>Cisterna de água potável - (3,70+2,70) x 2 x 1,60 + 3,70x 2,70 = 30,47m²
Cisterna de AAC - (2,20+1,70) x 2 x 1,60 + 2,20 x 1,70 = 16,22m² 
Total = 46,69m²</t>
  </si>
  <si>
    <t>Sistema de ar-condicionado geral do tipo VRF. Fornecimento e instalação</t>
  </si>
  <si>
    <r>
      <t xml:space="preserve">Montagem da estrutura e pinturas internas e externas - 102,00 (perímetro)x 2 (ext e int) x 10m (altura) = </t>
    </r>
    <r>
      <rPr>
        <b/>
        <sz val="8"/>
        <color theme="1"/>
        <rFont val="Arial"/>
        <family val="2"/>
      </rPr>
      <t>2.040,00 x 7meses = 14.280,00 m²xmes</t>
    </r>
    <r>
      <rPr>
        <sz val="8"/>
        <color theme="1"/>
        <rFont val="Arial"/>
        <family val="2"/>
      </rPr>
      <t xml:space="preserve">
Andaimes na área interna 10 torres com 20m x 10m de altura = </t>
    </r>
    <r>
      <rPr>
        <b/>
        <sz val="8"/>
        <color theme="1"/>
        <rFont val="Arial"/>
        <family val="2"/>
      </rPr>
      <t>2.000,00 x 7 meses = 14.000,00 m²xmes</t>
    </r>
  </si>
  <si>
    <t>Total = 28.280,00 m² x mês</t>
  </si>
  <si>
    <r>
      <t xml:space="preserve">Montagem da estrutura e pinturas internas e externas - 102,00 (perímetro)x 2 (ext e int) x 10m (altura) = </t>
    </r>
    <r>
      <rPr>
        <b/>
        <sz val="8"/>
        <color theme="1"/>
        <rFont val="Arial"/>
        <family val="2"/>
      </rPr>
      <t xml:space="preserve">2.040,00m²
</t>
    </r>
    <r>
      <rPr>
        <sz val="8"/>
        <color theme="1"/>
        <rFont val="Arial"/>
        <family val="2"/>
      </rPr>
      <t xml:space="preserve">Andaimes na área interna 10 torres com 20m x 10m de altura = </t>
    </r>
    <r>
      <rPr>
        <b/>
        <sz val="8"/>
        <color theme="1"/>
        <rFont val="Arial"/>
        <family val="2"/>
      </rPr>
      <t>2.000,00m²</t>
    </r>
  </si>
  <si>
    <t>Total = 4.040,00 m²</t>
  </si>
  <si>
    <r>
      <t xml:space="preserve">Montagem da estrutura e pinturas internas e externas - 102,00 (perímetro)x 2 (ext e int) x 10m (altura) = </t>
    </r>
    <r>
      <rPr>
        <b/>
        <sz val="8"/>
        <color theme="1"/>
        <rFont val="Arial"/>
        <family val="2"/>
      </rPr>
      <t>2.040,00 x 30km = 61.200 m² x km</t>
    </r>
    <r>
      <rPr>
        <sz val="8"/>
        <color theme="1"/>
        <rFont val="Arial"/>
        <family val="2"/>
      </rPr>
      <t xml:space="preserve">
Andaimes na área interna 10 torres com 20m x 10m de altura = </t>
    </r>
    <r>
      <rPr>
        <b/>
        <sz val="8"/>
        <color theme="1"/>
        <rFont val="Arial"/>
        <family val="2"/>
      </rPr>
      <t>2.000,00 x 30km = 60.000,00 m²xkm</t>
    </r>
  </si>
  <si>
    <t>Total = 121.200,00 m² x km</t>
  </si>
  <si>
    <r>
      <t xml:space="preserve">Montagem da estrutura e pinturas internas e externas - 102,00 (perímetro)x 2 (ext e int) x 10m (altura) = </t>
    </r>
    <r>
      <rPr>
        <b/>
        <sz val="8"/>
        <color theme="1"/>
        <rFont val="Arial"/>
        <family val="2"/>
      </rPr>
      <t>2.040,00m²</t>
    </r>
    <r>
      <rPr>
        <sz val="8"/>
        <color theme="1"/>
        <rFont val="Arial"/>
        <family val="2"/>
      </rPr>
      <t xml:space="preserve">
Andaimes na área interna 10 torres com 20m x 10m de altura = </t>
    </r>
    <r>
      <rPr>
        <b/>
        <sz val="8"/>
        <color theme="1"/>
        <rFont val="Arial"/>
        <family val="2"/>
      </rPr>
      <t>2.000,00m²</t>
    </r>
  </si>
  <si>
    <t>Fechamento Externo e Brises - 840,00m²
Total = 840,00m²</t>
  </si>
  <si>
    <t>Dutos para o sistema de exaustão e ventilação:
Seção média de 50x25cm em chapa #22 (p.e = 15kg/m² de chapa) em 120m de duto (retirado em planta) -  1,50m²/m x 120m x 15kg/m² = 2700,00kg</t>
  </si>
  <si>
    <t>Spot de LED para trilho eletrificado, inclusive trilho e componentes. FORNECIMENTO</t>
  </si>
  <si>
    <t>Sistema de Ar-condicionado Central tipo VRF, conforme projeto - 1 vb</t>
  </si>
  <si>
    <t>CRONOGRAMA FÍSICO FINANCEIRO</t>
  </si>
  <si>
    <t>Discriminação</t>
  </si>
  <si>
    <t>Valor Total Item</t>
  </si>
  <si>
    <t>%</t>
  </si>
  <si>
    <t>MESES</t>
  </si>
  <si>
    <t>----------</t>
  </si>
  <si>
    <t>------------</t>
  </si>
  <si>
    <t>TOTAL PARCIAL</t>
  </si>
  <si>
    <t>SERVICO DE VIGILANCIA COM VIGIA DE OBRA 24H/DIA,PARA 1 POSTO</t>
  </si>
  <si>
    <t>05.105.0200-A</t>
  </si>
  <si>
    <t>mês</t>
  </si>
  <si>
    <t>8 meses</t>
  </si>
  <si>
    <t>Brise metálico em chapa metálica, conforme projeto 37</t>
  </si>
  <si>
    <t>Revestimento de fachada em ACM série nano, fire resist - cor pro 102 branco porcelana, conforme projeto</t>
  </si>
  <si>
    <t>x</t>
  </si>
  <si>
    <t>14.004.9999-A</t>
  </si>
  <si>
    <t>14.004.9999-B</t>
  </si>
  <si>
    <t>14.004.9999-C</t>
  </si>
  <si>
    <t>14.004.9999-D</t>
  </si>
  <si>
    <t>14.004.9999-E</t>
  </si>
  <si>
    <t>14.004.9999-F</t>
  </si>
  <si>
    <t>14.004.9999-G</t>
  </si>
  <si>
    <t>14.004.9999-H</t>
  </si>
  <si>
    <t>14.004.9999-I</t>
  </si>
  <si>
    <t>14.004.9999-J</t>
  </si>
  <si>
    <t>13.168.9999-A</t>
  </si>
  <si>
    <t>13.199.9999-A</t>
  </si>
  <si>
    <t>18.210.9999-A</t>
  </si>
  <si>
    <t>Luminária de emergência de sobrepor, em plástico, equipada com bateria selada recarregável e lâmpada fluorescente, com 2 x 32W e visor acrílico translúcido</t>
  </si>
  <si>
    <t>18.027.9999-A</t>
  </si>
  <si>
    <t>18.027.9999-B</t>
  </si>
  <si>
    <t>18.027.9999-C</t>
  </si>
  <si>
    <t>18.027.9999-D</t>
  </si>
  <si>
    <t>18.027.9999-E</t>
  </si>
  <si>
    <t>18.030.9999-A</t>
  </si>
  <si>
    <t>18.016.9999-A</t>
  </si>
  <si>
    <t>18.016.9999-B</t>
  </si>
  <si>
    <t>18.016.9999-C</t>
  </si>
  <si>
    <t>18.040.9999-A</t>
  </si>
  <si>
    <t>SISTEMA DE CAPTAÇÃO DE ENERGIA SOLAR COM PLACAS FOTOVOLTAICAS E GERAÇÃO DE ENERGIA. (FORNECIMENTO E INSTALAÇÃO)</t>
  </si>
  <si>
    <t>Pele de vidro para a fachada utilizando vidros laminados conforme projetos</t>
  </si>
  <si>
    <t>Conjunto especial de esquadrias de alumínio para grandes vãos utilizando vidros laminados especiais conforme projeto</t>
  </si>
  <si>
    <t xml:space="preserve">Esquadria utilizando vidros laminados especiais autolimpantes com fixação do tipo spider para gradil externo conforme projeto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</si>
</sst>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R$&quot;\ * #,##0.00_-;\-&quot;R$&quot;\ * #,##0.00_-;_-&quot;R$&quot;\ * &quot;-&quot;??_-;_-@_-"/>
    <numFmt numFmtId="43" formatCode="_-* #,##0.00_-;\-* #,##0.00_-;_-* &quot;-&quot;??_-;_-@_-"/>
    <numFmt numFmtId="164" formatCode="#,##0.000"/>
    <numFmt numFmtId="165" formatCode="_(* #,##0.00_);_(* \(#,##0.00\);_(* &quot;-&quot;??_);_(@_)"/>
    <numFmt numFmtId="166" formatCode="&quot;R$&quot;\ #,##0_);[Red]\(&quot;R$&quot;\ #,##0\)"/>
    <numFmt numFmtId="167" formatCode="_(&quot;R$ &quot;* #,##0.00_);_(&quot;R$ &quot;* \(#,##0.00\);_(&quot;R$ &quot;* &quot;-&quot;??_);_(@_)"/>
    <numFmt numFmtId="168" formatCode="&quot;R$ &quot;#,##0_);[Red]\(&quot;R$ &quot;#,##0\)"/>
    <numFmt numFmtId="169" formatCode="&quot;R$ &quot;#,##0.00_);\(&quot;R$ &quot;#,##0.00\)"/>
    <numFmt numFmtId="170" formatCode="_(* #,##0.00_);_(* \(#,##0.00\);_(* \-??_);_(@_)"/>
    <numFmt numFmtId="171" formatCode="&quot;R$&quot;\ #,##0.00"/>
  </numFmts>
  <fonts count="61">
    <font>
      <sz val="11"/>
      <color theme="1"/>
      <name val="Calibri"/>
      <family val="2"/>
      <scheme val="minor"/>
    </font>
    <font>
      <b/>
      <sz val="11"/>
      <color theme="1"/>
      <name val="Calibri"/>
      <family val="2"/>
      <scheme val="minor"/>
    </font>
    <font>
      <b/>
      <sz val="8"/>
      <color theme="1"/>
      <name val="Arial"/>
      <family val="2"/>
    </font>
    <font>
      <sz val="11"/>
      <color theme="1"/>
      <name val="Calibri"/>
      <family val="2"/>
      <scheme val="minor"/>
    </font>
    <font>
      <sz val="11"/>
      <color rgb="FFFF0000"/>
      <name val="Calibri"/>
      <family val="2"/>
      <scheme val="minor"/>
    </font>
    <font>
      <sz val="11"/>
      <color theme="0"/>
      <name val="Calibri"/>
      <family val="2"/>
      <scheme val="minor"/>
    </font>
    <font>
      <b/>
      <sz val="11"/>
      <color rgb="FFFF0000"/>
      <name val="Calibri"/>
      <family val="2"/>
      <scheme val="minor"/>
    </font>
    <font>
      <sz val="10"/>
      <name val="Arial"/>
      <family val="2"/>
    </font>
    <font>
      <b/>
      <sz val="9"/>
      <color theme="1"/>
      <name val="Arial"/>
      <family val="2"/>
    </font>
    <font>
      <b/>
      <i/>
      <sz val="11"/>
      <color theme="1"/>
      <name val="Calibri"/>
      <family val="2"/>
      <scheme val="minor"/>
    </font>
    <font>
      <b/>
      <sz val="12"/>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rgb="FFFFFFCC"/>
      <name val="Calibri"/>
      <family val="2"/>
      <scheme val="minor"/>
    </font>
    <font>
      <b/>
      <sz val="8"/>
      <name val="Arial Narrow"/>
      <family val="2"/>
    </font>
    <font>
      <sz val="12"/>
      <name val="Arial"/>
      <family val="2"/>
    </font>
    <font>
      <sz val="8"/>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4"/>
      <color theme="1"/>
      <name val="Calibri"/>
      <family val="2"/>
      <scheme val="minor"/>
    </font>
    <font>
      <sz val="14"/>
      <color theme="1"/>
      <name val="Calibri"/>
      <family val="2"/>
      <scheme val="minor"/>
    </font>
    <font>
      <sz val="11"/>
      <name val="Calibri"/>
      <family val="2"/>
      <scheme val="minor"/>
    </font>
    <font>
      <b/>
      <i/>
      <sz val="8"/>
      <color theme="1"/>
      <name val="Arial"/>
      <family val="2"/>
    </font>
    <font>
      <sz val="8"/>
      <color theme="1"/>
      <name val="Arial"/>
      <family val="2"/>
    </font>
    <font>
      <b/>
      <sz val="14"/>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8"/>
      <color theme="3"/>
      <name val="Cambria"/>
      <family val="2"/>
      <scheme val="major"/>
    </font>
    <font>
      <sz val="11"/>
      <color theme="1"/>
      <name val="Arial"/>
      <family val="2"/>
    </font>
    <font>
      <b/>
      <sz val="11"/>
      <color theme="1"/>
      <name val="Arial"/>
      <family val="2"/>
    </font>
    <font>
      <sz val="8"/>
      <color theme="1"/>
      <name val="Calibri"/>
      <family val="2"/>
      <scheme val="minor"/>
    </font>
    <font>
      <b/>
      <sz val="12"/>
      <name val="Albertus Extra Bold"/>
      <family val="2"/>
    </font>
    <font>
      <b/>
      <sz val="10"/>
      <name val="Arial"/>
      <family val="2"/>
    </font>
    <font>
      <sz val="10"/>
      <color indexed="9"/>
      <name val="Arial"/>
      <family val="2"/>
    </font>
    <font>
      <sz val="10"/>
      <color theme="1"/>
      <name val="Arial"/>
      <family val="2"/>
    </font>
    <font>
      <sz val="8"/>
      <color rgb="FFFF0000"/>
      <name val="Arial"/>
      <family val="2"/>
    </font>
    <font>
      <sz val="8"/>
      <color theme="1"/>
      <name val="Calibri"/>
      <family val="2"/>
    </font>
    <font>
      <b/>
      <sz val="16"/>
      <color theme="1"/>
      <name val="Arial"/>
      <family val="2"/>
    </font>
  </fonts>
  <fills count="83">
    <fill>
      <patternFill patternType="none"/>
    </fill>
    <fill>
      <patternFill patternType="gray125"/>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s>
  <borders count="121">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auto="1"/>
      </top>
      <bottom/>
      <diagonal/>
    </border>
    <border>
      <left/>
      <right style="hair">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auto="1"/>
      </bottom>
      <diagonal/>
    </border>
    <border>
      <left style="medium">
        <color indexed="64"/>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8"/>
      </left>
      <right style="thin">
        <color indexed="8"/>
      </right>
      <top style="thin">
        <color indexed="8"/>
      </top>
      <bottom/>
      <diagonal/>
    </border>
    <border>
      <left style="medium">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s>
  <cellStyleXfs count="31629">
    <xf numFmtId="0" fontId="0" fillId="0" borderId="0"/>
    <xf numFmtId="0" fontId="7" fillId="0" borderId="0"/>
    <xf numFmtId="166" fontId="7" fillId="0" borderId="0" applyFont="0" applyFill="0" applyBorder="0" applyAlignment="0" applyProtection="0"/>
    <xf numFmtId="0" fontId="7" fillId="0" borderId="0"/>
    <xf numFmtId="0" fontId="11" fillId="12" borderId="0" applyNumberFormat="0" applyBorder="0" applyAlignment="0" applyProtection="0"/>
    <xf numFmtId="0" fontId="3" fillId="4" borderId="0" applyNumberFormat="0" applyBorder="0" applyAlignment="0" applyProtection="0"/>
    <xf numFmtId="0" fontId="11" fillId="13" borderId="0" applyNumberFormat="0" applyBorder="0" applyAlignment="0" applyProtection="0"/>
    <xf numFmtId="0" fontId="3" fillId="5" borderId="0" applyNumberFormat="0" applyBorder="0" applyAlignment="0" applyProtection="0"/>
    <xf numFmtId="0" fontId="11" fillId="14" borderId="0" applyNumberFormat="0" applyBorder="0" applyAlignment="0" applyProtection="0"/>
    <xf numFmtId="0" fontId="3" fillId="6" borderId="0" applyNumberFormat="0" applyBorder="0" applyAlignment="0" applyProtection="0"/>
    <xf numFmtId="0" fontId="11" fillId="15" borderId="0" applyNumberFormat="0" applyBorder="0" applyAlignment="0" applyProtection="0"/>
    <xf numFmtId="0" fontId="3" fillId="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3" fillId="7"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5" fillId="8" borderId="0" applyNumberFormat="0" applyBorder="0" applyAlignment="0" applyProtection="0"/>
    <xf numFmtId="0" fontId="12" fillId="23" borderId="0" applyNumberFormat="0" applyBorder="0" applyAlignment="0" applyProtection="0"/>
    <xf numFmtId="0" fontId="5" fillId="10"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 fillId="11" borderId="0" applyNumberFormat="0" applyBorder="0" applyAlignment="0" applyProtection="0"/>
    <xf numFmtId="0" fontId="13" fillId="14" borderId="0" applyNumberFormat="0" applyBorder="0" applyAlignment="0" applyProtection="0"/>
    <xf numFmtId="0" fontId="14" fillId="26" borderId="4" applyNumberFormat="0" applyAlignment="0" applyProtection="0"/>
    <xf numFmtId="0" fontId="15" fillId="27" borderId="5" applyNumberFormat="0" applyAlignment="0" applyProtection="0"/>
    <xf numFmtId="0" fontId="16" fillId="0" borderId="6" applyNumberFormat="0" applyFill="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1" borderId="0" applyNumberFormat="0" applyBorder="0" applyAlignment="0" applyProtection="0"/>
    <xf numFmtId="0" fontId="17" fillId="17" borderId="4" applyNumberFormat="0" applyAlignment="0" applyProtection="0"/>
    <xf numFmtId="0" fontId="18" fillId="13" borderId="0" applyNumberFormat="0" applyBorder="0" applyAlignment="0" applyProtection="0"/>
    <xf numFmtId="166" fontId="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19"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3" fillId="0" borderId="0" applyFont="0" applyFill="0" applyBorder="0" applyAlignment="0" applyProtection="0"/>
    <xf numFmtId="0" fontId="7"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20"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3" fillId="0" borderId="0"/>
    <xf numFmtId="0" fontId="7" fillId="0" borderId="0"/>
    <xf numFmtId="0" fontId="7" fillId="0" borderId="0"/>
    <xf numFmtId="0" fontId="3"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3" fillId="0" borderId="0"/>
    <xf numFmtId="0" fontId="7" fillId="0" borderId="0"/>
    <xf numFmtId="0" fontId="20" fillId="0" borderId="0"/>
    <xf numFmtId="0" fontId="7" fillId="0" borderId="0"/>
    <xf numFmtId="0" fontId="7" fillId="0" borderId="0"/>
    <xf numFmtId="0" fontId="7" fillId="0" borderId="0"/>
    <xf numFmtId="0" fontId="3"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165" fontId="3" fillId="0" borderId="0" applyFont="0" applyFill="0" applyBorder="0" applyAlignment="0" applyProtection="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3" fillId="0" borderId="0"/>
    <xf numFmtId="165" fontId="3" fillId="0" borderId="0" applyFont="0" applyFill="0" applyBorder="0" applyAlignment="0" applyProtection="0"/>
    <xf numFmtId="0" fontId="3"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165" fontId="3" fillId="0" borderId="0" applyFont="0" applyFill="0" applyBorder="0" applyAlignment="0" applyProtection="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20"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20"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165" fontId="3" fillId="0" borderId="0" applyFont="0" applyFill="0" applyBorder="0" applyAlignment="0" applyProtection="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7" fillId="0" borderId="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7" fillId="0" borderId="0"/>
    <xf numFmtId="0" fontId="20" fillId="0" borderId="0"/>
    <xf numFmtId="0" fontId="7" fillId="0" borderId="0"/>
    <xf numFmtId="165" fontId="3" fillId="0" borderId="0" applyFont="0" applyFill="0" applyBorder="0" applyAlignment="0" applyProtection="0"/>
    <xf numFmtId="0" fontId="7" fillId="0" borderId="0"/>
    <xf numFmtId="0" fontId="3" fillId="0" borderId="0"/>
    <xf numFmtId="0" fontId="3" fillId="0" borderId="0"/>
    <xf numFmtId="0" fontId="3" fillId="0" borderId="0"/>
    <xf numFmtId="0" fontId="7"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165" fontId="3" fillId="0" borderId="0" applyFont="0" applyFill="0" applyBorder="0" applyAlignment="0" applyProtection="0"/>
    <xf numFmtId="0" fontId="7" fillId="0" borderId="0"/>
    <xf numFmtId="165" fontId="3" fillId="0" borderId="0" applyFont="0" applyFill="0" applyBorder="0" applyAlignment="0" applyProtection="0"/>
    <xf numFmtId="0" fontId="3" fillId="0" borderId="0"/>
    <xf numFmtId="0" fontId="3" fillId="0" borderId="0"/>
    <xf numFmtId="0" fontId="7" fillId="0" borderId="0"/>
    <xf numFmtId="0" fontId="3" fillId="0" borderId="0"/>
    <xf numFmtId="165" fontId="3" fillId="0" borderId="0" applyFont="0" applyFill="0" applyBorder="0" applyAlignment="0" applyProtection="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165"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20" fillId="0" borderId="0"/>
    <xf numFmtId="0" fontId="3" fillId="0" borderId="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21" fillId="0" borderId="0"/>
    <xf numFmtId="0" fontId="7" fillId="0" borderId="0"/>
    <xf numFmtId="0" fontId="7" fillId="0" borderId="0"/>
    <xf numFmtId="0" fontId="21" fillId="0" borderId="0"/>
    <xf numFmtId="0" fontId="7" fillId="0" borderId="0"/>
    <xf numFmtId="0" fontId="7" fillId="0" borderId="0"/>
    <xf numFmtId="0" fontId="21"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21" fillId="0" borderId="0"/>
    <xf numFmtId="0" fontId="7" fillId="0" borderId="0"/>
    <xf numFmtId="0" fontId="7" fillId="0" borderId="0"/>
    <xf numFmtId="0" fontId="21" fillId="0" borderId="0"/>
    <xf numFmtId="0" fontId="7" fillId="0" borderId="0"/>
    <xf numFmtId="0" fontId="7" fillId="0" borderId="0"/>
    <xf numFmtId="0" fontId="23" fillId="0" borderId="0"/>
    <xf numFmtId="0" fontId="7" fillId="0" borderId="0"/>
    <xf numFmtId="0" fontId="7" fillId="0" borderId="0"/>
    <xf numFmtId="0" fontId="21" fillId="0" borderId="0"/>
    <xf numFmtId="0" fontId="7" fillId="0" borderId="0"/>
    <xf numFmtId="0" fontId="7" fillId="0" borderId="0"/>
    <xf numFmtId="0" fontId="21" fillId="0" borderId="0"/>
    <xf numFmtId="0" fontId="7" fillId="0" borderId="0"/>
    <xf numFmtId="0" fontId="7" fillId="0" borderId="0"/>
    <xf numFmtId="0" fontId="21" fillId="0" borderId="0"/>
    <xf numFmtId="0" fontId="7" fillId="0" borderId="0"/>
    <xf numFmtId="0" fontId="7" fillId="0" borderId="0"/>
    <xf numFmtId="0" fontId="21" fillId="0" borderId="0"/>
    <xf numFmtId="0" fontId="7" fillId="0" borderId="0"/>
    <xf numFmtId="0" fontId="7" fillId="0" borderId="0"/>
    <xf numFmtId="165" fontId="21" fillId="0" borderId="0" applyFont="0" applyFill="0" applyBorder="0" applyAlignment="0" applyProtection="0"/>
    <xf numFmtId="0" fontId="7" fillId="0" borderId="0"/>
    <xf numFmtId="0" fontId="7" fillId="0" borderId="0"/>
    <xf numFmtId="0" fontId="21"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21" fillId="0" borderId="0" applyFont="0" applyFill="0" applyBorder="0" applyAlignment="0" applyProtection="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21" fillId="0" borderId="0" applyFont="0" applyFill="0" applyBorder="0" applyAlignment="0" applyProtection="0"/>
    <xf numFmtId="0" fontId="7" fillId="0" borderId="0"/>
    <xf numFmtId="0" fontId="21" fillId="0" borderId="0"/>
    <xf numFmtId="0" fontId="7" fillId="0" borderId="0"/>
    <xf numFmtId="0" fontId="7" fillId="0" borderId="0"/>
    <xf numFmtId="165" fontId="21" fillId="0" borderId="0" applyFont="0" applyFill="0" applyBorder="0" applyAlignment="0" applyProtection="0"/>
    <xf numFmtId="0" fontId="7" fillId="0" borderId="0"/>
    <xf numFmtId="0" fontId="7" fillId="0" borderId="0"/>
    <xf numFmtId="165"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3" borderId="7" applyNumberFormat="0" applyFont="0" applyAlignment="0" applyProtection="0"/>
    <xf numFmtId="0" fontId="11" fillId="3" borderId="1" applyNumberFormat="0" applyFont="0" applyAlignment="0" applyProtection="0"/>
    <xf numFmtId="9" fontId="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26" borderId="8"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0"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0"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0"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0"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0"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2" applyNumberFormat="0" applyFill="0" applyAlignment="0" applyProtection="0"/>
    <xf numFmtId="165" fontId="7" fillId="0" borderId="0" applyFont="0" applyFill="0" applyBorder="0" applyAlignment="0" applyProtection="0"/>
    <xf numFmtId="0" fontId="27" fillId="0" borderId="9" applyNumberFormat="0" applyFill="0" applyAlignment="0" applyProtection="0"/>
    <xf numFmtId="168"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ill="0" applyBorder="0" applyAlignment="0" applyProtection="0"/>
    <xf numFmtId="43" fontId="7" fillId="0" borderId="0" applyFont="0" applyFill="0" applyBorder="0" applyAlignment="0" applyProtection="0"/>
    <xf numFmtId="0" fontId="1" fillId="0" borderId="53"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0"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0" fillId="0" borderId="48"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9" fillId="0" borderId="47"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8" fillId="0" borderId="46" applyNumberFormat="0" applyFill="0" applyAlignment="0" applyProtection="0"/>
    <xf numFmtId="0" fontId="27"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43" fontId="7" fillId="0" borderId="0" applyFont="0" applyFill="0" applyBorder="0" applyAlignment="0" applyProtection="0"/>
    <xf numFmtId="0" fontId="45" fillId="38" borderId="50" applyNumberFormat="0" applyAlignment="0" applyProtection="0"/>
    <xf numFmtId="43" fontId="7" fillId="0" borderId="0" applyFont="0" applyFill="0" applyBorder="0" applyAlignment="0" applyProtection="0"/>
    <xf numFmtId="0" fontId="24" fillId="70" borderId="8" applyNumberFormat="0" applyAlignment="0" applyProtection="0"/>
    <xf numFmtId="9" fontId="7" fillId="0" borderId="0" applyFill="0" applyBorder="0" applyAlignment="0" applyProtection="0"/>
    <xf numFmtId="0" fontId="3" fillId="3" borderId="1" applyNumberFormat="0" applyFont="0" applyAlignment="0" applyProtection="0"/>
    <xf numFmtId="0" fontId="7" fillId="77" borderId="7" applyNumberFormat="0" applyAlignment="0" applyProtection="0"/>
    <xf numFmtId="0" fontId="43" fillId="36" borderId="0" applyNumberFormat="0" applyBorder="0" applyAlignment="0" applyProtection="0"/>
    <xf numFmtId="0" fontId="19" fillId="76" borderId="0" applyNumberFormat="0" applyBorder="0" applyAlignment="0" applyProtection="0"/>
    <xf numFmtId="44" fontId="7" fillId="0" borderId="0" applyFill="0" applyBorder="0" applyAlignment="0" applyProtection="0"/>
    <xf numFmtId="0" fontId="42" fillId="35" borderId="0" applyNumberFormat="0" applyBorder="0" applyAlignment="0" applyProtection="0"/>
    <xf numFmtId="0" fontId="18" fillId="57" borderId="0" applyNumberFormat="0" applyBorder="0" applyAlignment="0" applyProtection="0"/>
    <xf numFmtId="0" fontId="11" fillId="0" borderId="0"/>
    <xf numFmtId="0" fontId="44" fillId="37" borderId="49" applyNumberFormat="0" applyAlignment="0" applyProtection="0"/>
    <xf numFmtId="0" fontId="17" fillId="61" borderId="4" applyNumberFormat="0" applyAlignment="0" applyProtection="0"/>
    <xf numFmtId="0" fontId="5" fillId="53" borderId="0" applyNumberFormat="0" applyBorder="0" applyAlignment="0" applyProtection="0"/>
    <xf numFmtId="0" fontId="12" fillId="75" borderId="0" applyNumberFormat="0" applyBorder="0" applyAlignment="0" applyProtection="0"/>
    <xf numFmtId="0" fontId="5" fillId="49" borderId="0" applyNumberFormat="0" applyBorder="0" applyAlignment="0" applyProtection="0"/>
    <xf numFmtId="0" fontId="12" fillId="68" borderId="0" applyNumberFormat="0" applyBorder="0" applyAlignment="0" applyProtection="0"/>
    <xf numFmtId="0" fontId="5" fillId="47" borderId="0" applyNumberFormat="0" applyBorder="0" applyAlignment="0" applyProtection="0"/>
    <xf numFmtId="0" fontId="12" fillId="67" borderId="0" applyNumberFormat="0" applyBorder="0" applyAlignment="0" applyProtection="0"/>
    <xf numFmtId="0" fontId="5" fillId="46"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74" borderId="0" applyNumberFormat="0" applyBorder="0" applyAlignment="0" applyProtection="0"/>
    <xf numFmtId="0" fontId="5" fillId="43" borderId="0" applyNumberFormat="0" applyBorder="0" applyAlignment="0" applyProtection="0"/>
    <xf numFmtId="0" fontId="12" fillId="73" borderId="0" applyNumberFormat="0" applyBorder="0" applyAlignment="0" applyProtection="0"/>
    <xf numFmtId="0" fontId="5" fillId="40" borderId="0" applyNumberFormat="0" applyBorder="0" applyAlignment="0" applyProtection="0"/>
    <xf numFmtId="0" fontId="12" fillId="72" borderId="0" applyNumberFormat="0" applyBorder="0" applyAlignment="0" applyProtection="0"/>
    <xf numFmtId="0" fontId="47" fillId="0" borderId="51" applyNumberFormat="0" applyFill="0" applyAlignment="0" applyProtection="0"/>
    <xf numFmtId="0" fontId="48" fillId="39" borderId="52" applyNumberFormat="0" applyAlignment="0" applyProtection="0"/>
    <xf numFmtId="0" fontId="15" fillId="71" borderId="5" applyNumberFormat="0" applyAlignment="0" applyProtection="0"/>
    <xf numFmtId="0" fontId="46" fillId="38" borderId="4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4" fillId="70" borderId="4" applyNumberFormat="0" applyAlignment="0" applyProtection="0"/>
    <xf numFmtId="0" fontId="41" fillId="34" borderId="0" applyNumberFormat="0" applyBorder="0" applyAlignment="0" applyProtection="0"/>
    <xf numFmtId="0" fontId="13" fillId="58" borderId="0" applyNumberFormat="0" applyBorder="0" applyAlignment="0" applyProtection="0"/>
    <xf numFmtId="0" fontId="12" fillId="69" borderId="0" applyNumberFormat="0" applyBorder="0" applyAlignment="0" applyProtection="0"/>
    <xf numFmtId="0" fontId="5" fillId="52" borderId="0" applyNumberFormat="0" applyBorder="0" applyAlignment="0" applyProtection="0"/>
    <xf numFmtId="0" fontId="12" fillId="68" borderId="0" applyNumberFormat="0" applyBorder="0" applyAlignment="0" applyProtection="0"/>
    <xf numFmtId="0" fontId="12" fillId="67"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64" borderId="0" applyNumberFormat="0" applyBorder="0" applyAlignment="0" applyProtection="0"/>
    <xf numFmtId="0" fontId="5" fillId="45" borderId="0" applyNumberFormat="0" applyBorder="0" applyAlignment="0" applyProtection="0"/>
    <xf numFmtId="0" fontId="12" fillId="63" borderId="0" applyNumberFormat="0" applyBorder="0" applyAlignment="0" applyProtection="0"/>
    <xf numFmtId="0" fontId="5" fillId="42" borderId="0" applyNumberFormat="0" applyBorder="0" applyAlignment="0" applyProtection="0"/>
    <xf numFmtId="0" fontId="12" fillId="66" borderId="0" applyNumberFormat="0" applyBorder="0" applyAlignment="0" applyProtection="0"/>
    <xf numFmtId="0" fontId="3" fillId="55" borderId="0" applyNumberFormat="0" applyBorder="0" applyAlignment="0" applyProtection="0"/>
    <xf numFmtId="0" fontId="11" fillId="65" borderId="0" applyNumberFormat="0" applyBorder="0" applyAlignment="0" applyProtection="0"/>
    <xf numFmtId="0" fontId="3" fillId="51" borderId="0" applyNumberFormat="0" applyBorder="0" applyAlignment="0" applyProtection="0"/>
    <xf numFmtId="0" fontId="11" fillId="62" borderId="0" applyNumberFormat="0" applyBorder="0" applyAlignment="0" applyProtection="0"/>
    <xf numFmtId="0" fontId="3" fillId="4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1" fillId="59" borderId="0" applyNumberFormat="0" applyBorder="0" applyAlignment="0" applyProtection="0"/>
    <xf numFmtId="0" fontId="11" fillId="64" borderId="0" applyNumberFormat="0" applyBorder="0" applyAlignment="0" applyProtection="0"/>
    <xf numFmtId="0" fontId="3" fillId="44" borderId="0" applyNumberFormat="0" applyBorder="0" applyAlignment="0" applyProtection="0"/>
    <xf numFmtId="0" fontId="11" fillId="63" borderId="0" applyNumberFormat="0" applyBorder="0" applyAlignment="0" applyProtection="0"/>
    <xf numFmtId="0" fontId="3" fillId="41" borderId="0" applyNumberFormat="0" applyBorder="0" applyAlignment="0" applyProtection="0"/>
    <xf numFmtId="0" fontId="11" fillId="62" borderId="0" applyNumberFormat="0" applyBorder="0" applyAlignment="0" applyProtection="0"/>
    <xf numFmtId="0" fontId="3" fillId="54"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1" fillId="61"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50"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1" fillId="60"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1" fillId="59" borderId="0" applyNumberFormat="0" applyBorder="0" applyAlignment="0" applyProtection="0"/>
    <xf numFmtId="0" fontId="11" fillId="58" borderId="0" applyNumberFormat="0" applyBorder="0" applyAlignment="0" applyProtection="0"/>
    <xf numFmtId="0" fontId="11" fillId="57"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1" fillId="56" borderId="0" applyNumberFormat="0" applyBorder="0" applyAlignment="0" applyProtection="0"/>
    <xf numFmtId="43" fontId="7"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393">
    <xf numFmtId="0" fontId="0" fillId="0" borderId="0" xfId="0"/>
    <xf numFmtId="0" fontId="0" fillId="0" borderId="0" xfId="0"/>
    <xf numFmtId="0" fontId="1" fillId="0" borderId="0" xfId="0" applyFont="1"/>
    <xf numFmtId="49" fontId="1" fillId="0" borderId="0" xfId="0" applyNumberFormat="1" applyFont="1"/>
    <xf numFmtId="49" fontId="0" fillId="0" borderId="0" xfId="0" applyNumberFormat="1"/>
    <xf numFmtId="49" fontId="2" fillId="0" borderId="0" xfId="0" applyNumberFormat="1" applyFont="1"/>
    <xf numFmtId="0" fontId="2" fillId="0" borderId="0" xfId="0" applyFont="1"/>
    <xf numFmtId="0" fontId="0" fillId="0" borderId="0" xfId="0"/>
    <xf numFmtId="49" fontId="0" fillId="0" borderId="0" xfId="0" applyNumberFormat="1"/>
    <xf numFmtId="49" fontId="1" fillId="0" borderId="0" xfId="0" applyNumberFormat="1" applyFont="1"/>
    <xf numFmtId="0" fontId="1" fillId="0" borderId="0" xfId="0" applyFont="1"/>
    <xf numFmtId="49" fontId="2" fillId="0" borderId="0" xfId="0" applyNumberFormat="1" applyFont="1"/>
    <xf numFmtId="0" fontId="2" fillId="0" borderId="0" xfId="0" applyFont="1"/>
    <xf numFmtId="49" fontId="1"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49" fontId="1" fillId="0" borderId="0" xfId="0" applyNumberFormat="1" applyFont="1" applyAlignment="1">
      <alignment horizontal="left" vertical="top"/>
    </xf>
    <xf numFmtId="49" fontId="2" fillId="0" borderId="0" xfId="0" applyNumberFormat="1" applyFont="1" applyAlignment="1">
      <alignment horizontal="left" vertical="top"/>
    </xf>
    <xf numFmtId="49" fontId="0" fillId="0" borderId="0" xfId="0" applyNumberFormat="1" applyAlignment="1">
      <alignment horizontal="left" vertical="top"/>
    </xf>
    <xf numFmtId="0" fontId="0" fillId="0" borderId="0" xfId="0" applyAlignment="1">
      <alignment horizontal="left" vertical="top"/>
    </xf>
    <xf numFmtId="0" fontId="0" fillId="2" borderId="0" xfId="0" applyFill="1"/>
    <xf numFmtId="0" fontId="0" fillId="0" borderId="0" xfId="0" applyAlignment="1">
      <alignment horizontal="right"/>
    </xf>
    <xf numFmtId="0" fontId="2" fillId="0" borderId="0" xfId="0" applyFont="1" applyAlignment="1">
      <alignment horizontal="right"/>
    </xf>
    <xf numFmtId="49" fontId="0" fillId="0" borderId="0" xfId="0" applyNumberFormat="1" applyAlignment="1">
      <alignment horizontal="right"/>
    </xf>
    <xf numFmtId="2" fontId="1" fillId="0" borderId="0" xfId="0" applyNumberFormat="1" applyFont="1" applyAlignment="1">
      <alignment horizontal="right"/>
    </xf>
    <xf numFmtId="4" fontId="1" fillId="0" borderId="0" xfId="0" applyNumberFormat="1" applyFont="1" applyAlignment="1">
      <alignment horizontal="right"/>
    </xf>
    <xf numFmtId="0" fontId="1" fillId="0" borderId="0" xfId="0" applyFont="1" applyAlignment="1">
      <alignment horizontal="right"/>
    </xf>
    <xf numFmtId="2" fontId="0" fillId="0" borderId="0" xfId="0" applyNumberFormat="1" applyAlignment="1">
      <alignment horizontal="right"/>
    </xf>
    <xf numFmtId="164" fontId="0" fillId="0" borderId="0" xfId="0" applyNumberFormat="1" applyAlignment="1">
      <alignment horizontal="right"/>
    </xf>
    <xf numFmtId="0" fontId="0" fillId="0" borderId="0" xfId="0" applyFont="1"/>
    <xf numFmtId="0" fontId="0" fillId="0" borderId="0" xfId="0" applyFont="1" applyFill="1" applyAlignment="1">
      <alignment horizontal="justify" vertical="justify"/>
    </xf>
    <xf numFmtId="0" fontId="1" fillId="0" borderId="0" xfId="0" applyFont="1" applyFill="1"/>
    <xf numFmtId="0" fontId="4" fillId="0" borderId="0" xfId="0" applyFont="1" applyFill="1"/>
    <xf numFmtId="0" fontId="3" fillId="0" borderId="0" xfId="0" applyFont="1" applyFill="1"/>
    <xf numFmtId="0" fontId="0" fillId="0" borderId="0" xfId="0" applyFill="1"/>
    <xf numFmtId="0" fontId="33" fillId="0" borderId="0" xfId="0" applyFont="1"/>
    <xf numFmtId="0" fontId="1" fillId="0" borderId="0" xfId="0" applyFont="1" applyAlignment="1">
      <alignment horizontal="center"/>
    </xf>
    <xf numFmtId="0" fontId="0" fillId="0" borderId="0" xfId="0" applyFont="1" applyAlignment="1">
      <alignment horizontal="center"/>
    </xf>
    <xf numFmtId="4" fontId="0" fillId="0" borderId="0" xfId="0" applyNumberFormat="1" applyFont="1"/>
    <xf numFmtId="0" fontId="1" fillId="0" borderId="0" xfId="0" applyFont="1" applyAlignment="1">
      <alignment horizontal="centerContinuous"/>
    </xf>
    <xf numFmtId="0" fontId="1" fillId="0" borderId="0" xfId="0" applyFont="1" applyFill="1" applyAlignment="1">
      <alignment horizontal="centerContinuous" vertical="justify"/>
    </xf>
    <xf numFmtId="0" fontId="0" fillId="0" borderId="0" xfId="0" applyFont="1" applyAlignment="1">
      <alignment horizontal="centerContinuous"/>
    </xf>
    <xf numFmtId="4" fontId="0" fillId="0" borderId="0" xfId="0" applyNumberFormat="1" applyFont="1" applyAlignment="1">
      <alignment horizontal="centerContinuous"/>
    </xf>
    <xf numFmtId="0" fontId="32" fillId="0" borderId="0" xfId="0" applyFont="1" applyAlignment="1">
      <alignment horizontal="centerContinuous"/>
    </xf>
    <xf numFmtId="0" fontId="32" fillId="0" borderId="0" xfId="0" applyFont="1" applyFill="1" applyAlignment="1">
      <alignment horizontal="centerContinuous" vertical="justify"/>
    </xf>
    <xf numFmtId="0" fontId="33" fillId="0" borderId="0" xfId="0" applyFont="1" applyAlignment="1">
      <alignment horizontal="centerContinuous"/>
    </xf>
    <xf numFmtId="4" fontId="33" fillId="0" borderId="0" xfId="0" applyNumberFormat="1" applyFont="1" applyAlignment="1">
      <alignment horizontal="centerContinuous"/>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justify" wrapText="1"/>
    </xf>
    <xf numFmtId="4" fontId="1" fillId="0" borderId="17" xfId="0" applyNumberFormat="1" applyFont="1" applyBorder="1" applyAlignment="1">
      <alignment horizontal="center"/>
    </xf>
    <xf numFmtId="165" fontId="8" fillId="0" borderId="18" xfId="15255" applyFont="1" applyFill="1" applyBorder="1" applyAlignment="1">
      <alignment horizontal="center" vertical="center"/>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justify" wrapText="1"/>
    </xf>
    <xf numFmtId="4" fontId="1" fillId="0" borderId="20" xfId="0" applyNumberFormat="1" applyFont="1" applyBorder="1" applyAlignment="1">
      <alignment horizontal="center"/>
    </xf>
    <xf numFmtId="165" fontId="8" fillId="0" borderId="21" xfId="15255" applyFont="1" applyFill="1" applyBorder="1" applyAlignment="1">
      <alignment horizontal="center" vertical="center"/>
    </xf>
    <xf numFmtId="0" fontId="35" fillId="0" borderId="16" xfId="1" applyFont="1" applyFill="1" applyBorder="1" applyAlignment="1">
      <alignment horizontal="left" vertical="center" wrapText="1"/>
    </xf>
    <xf numFmtId="0" fontId="35" fillId="0" borderId="17" xfId="1" applyFont="1" applyFill="1" applyBorder="1" applyAlignment="1">
      <alignment horizontal="left" vertical="center" wrapText="1"/>
    </xf>
    <xf numFmtId="0" fontId="35" fillId="0" borderId="17" xfId="1" applyFont="1" applyFill="1" applyBorder="1" applyAlignment="1">
      <alignment vertical="center" wrapText="1"/>
    </xf>
    <xf numFmtId="4" fontId="35" fillId="0" borderId="17" xfId="1" applyNumberFormat="1" applyFont="1" applyFill="1" applyBorder="1" applyAlignment="1">
      <alignment horizontal="right" vertical="center" wrapText="1"/>
    </xf>
    <xf numFmtId="4" fontId="35" fillId="0" borderId="22" xfId="1" applyNumberFormat="1" applyFont="1" applyFill="1" applyBorder="1" applyAlignment="1">
      <alignment horizontal="right" vertical="center" wrapText="1"/>
    </xf>
    <xf numFmtId="0" fontId="35" fillId="0" borderId="18" xfId="1" applyFont="1" applyFill="1" applyBorder="1" applyAlignment="1">
      <alignment vertical="center" wrapText="1"/>
    </xf>
    <xf numFmtId="49" fontId="1" fillId="0" borderId="23" xfId="1" applyNumberFormat="1" applyFont="1" applyFill="1" applyBorder="1" applyAlignment="1">
      <alignment horizontal="center" vertical="center" wrapText="1"/>
    </xf>
    <xf numFmtId="0" fontId="1" fillId="0" borderId="24" xfId="1" applyFont="1" applyFill="1" applyBorder="1" applyAlignment="1">
      <alignment horizontal="justify" vertical="justify" wrapText="1"/>
    </xf>
    <xf numFmtId="0" fontId="1" fillId="0" borderId="24" xfId="1" applyFont="1" applyFill="1" applyBorder="1" applyAlignment="1">
      <alignment vertical="center" wrapText="1"/>
    </xf>
    <xf numFmtId="4" fontId="1" fillId="0" borderId="24" xfId="1" applyNumberFormat="1" applyFont="1" applyFill="1" applyBorder="1" applyAlignment="1">
      <alignment vertical="center" wrapText="1"/>
    </xf>
    <xf numFmtId="4" fontId="1" fillId="0" borderId="25" xfId="1" applyNumberFormat="1" applyFont="1" applyFill="1" applyBorder="1" applyAlignment="1">
      <alignment vertical="center" wrapText="1"/>
    </xf>
    <xf numFmtId="0" fontId="1" fillId="0" borderId="26" xfId="1" applyFont="1" applyFill="1" applyBorder="1" applyAlignment="1">
      <alignment vertical="center" wrapText="1"/>
    </xf>
    <xf numFmtId="0" fontId="0" fillId="0" borderId="27" xfId="0" applyBorder="1" applyAlignment="1">
      <alignment horizontal="center"/>
    </xf>
    <xf numFmtId="0" fontId="0" fillId="0" borderId="28" xfId="0" applyFont="1" applyBorder="1" applyAlignment="1">
      <alignment horizontal="justify" vertical="justify"/>
    </xf>
    <xf numFmtId="0" fontId="0" fillId="0" borderId="28" xfId="0" applyFont="1" applyBorder="1" applyAlignment="1">
      <alignment horizontal="center"/>
    </xf>
    <xf numFmtId="4" fontId="0" fillId="0" borderId="29" xfId="0" applyNumberFormat="1" applyFont="1" applyBorder="1"/>
    <xf numFmtId="4" fontId="0" fillId="0" borderId="28" xfId="0" applyNumberFormat="1" applyFont="1" applyBorder="1"/>
    <xf numFmtId="0" fontId="0" fillId="0" borderId="30" xfId="0" applyBorder="1" applyAlignment="1">
      <alignment horizontal="center"/>
    </xf>
    <xf numFmtId="0" fontId="0" fillId="0" borderId="31" xfId="0" applyFont="1" applyBorder="1" applyAlignment="1">
      <alignment horizontal="justify" vertical="justify"/>
    </xf>
    <xf numFmtId="0" fontId="0" fillId="0" borderId="29" xfId="0" applyFont="1" applyBorder="1" applyAlignment="1">
      <alignment horizontal="center"/>
    </xf>
    <xf numFmtId="4" fontId="0" fillId="0" borderId="32" xfId="0" applyNumberFormat="1" applyFont="1" applyBorder="1"/>
    <xf numFmtId="0" fontId="0" fillId="0" borderId="33" xfId="0" applyBorder="1" applyAlignment="1">
      <alignment horizontal="center"/>
    </xf>
    <xf numFmtId="0" fontId="0" fillId="0" borderId="29" xfId="0" applyFont="1" applyBorder="1" applyAlignment="1">
      <alignment horizontal="justify" vertical="justify"/>
    </xf>
    <xf numFmtId="1" fontId="0" fillId="0" borderId="33" xfId="0" applyNumberFormat="1" applyBorder="1" applyAlignment="1">
      <alignment horizontal="center"/>
    </xf>
    <xf numFmtId="1" fontId="0" fillId="0" borderId="29" xfId="0" applyNumberFormat="1" applyFont="1" applyBorder="1" applyAlignment="1">
      <alignment horizontal="justify" vertical="justify"/>
    </xf>
    <xf numFmtId="0" fontId="6" fillId="0" borderId="0" xfId="0" applyFont="1"/>
    <xf numFmtId="0" fontId="9" fillId="0" borderId="34" xfId="1" applyFont="1" applyFill="1" applyBorder="1" applyAlignment="1">
      <alignment horizontal="center" vertical="center" wrapText="1"/>
    </xf>
    <xf numFmtId="0" fontId="9" fillId="0" borderId="35" xfId="1" applyFont="1" applyFill="1" applyBorder="1" applyAlignment="1">
      <alignment horizontal="justify" vertical="justify" wrapText="1"/>
    </xf>
    <xf numFmtId="0" fontId="9" fillId="0" borderId="36" xfId="1" applyFont="1" applyFill="1" applyBorder="1" applyAlignment="1">
      <alignment vertical="center" wrapText="1"/>
    </xf>
    <xf numFmtId="4" fontId="1" fillId="0" borderId="2" xfId="0" applyNumberFormat="1" applyFont="1" applyBorder="1" applyAlignment="1"/>
    <xf numFmtId="4" fontId="1" fillId="0" borderId="37" xfId="0" applyNumberFormat="1" applyFont="1" applyBorder="1" applyAlignment="1"/>
    <xf numFmtId="4" fontId="1" fillId="0" borderId="25" xfId="15255" applyNumberFormat="1" applyFont="1" applyFill="1" applyBorder="1" applyAlignment="1">
      <alignment horizontal="right" vertical="center"/>
    </xf>
    <xf numFmtId="4" fontId="1" fillId="0" borderId="26" xfId="1" applyNumberFormat="1" applyFont="1" applyFill="1" applyBorder="1" applyAlignment="1">
      <alignment vertical="center" wrapText="1"/>
    </xf>
    <xf numFmtId="0" fontId="1" fillId="0" borderId="23" xfId="0" applyFont="1" applyBorder="1" applyAlignment="1">
      <alignment horizontal="center"/>
    </xf>
    <xf numFmtId="0" fontId="1" fillId="0" borderId="24" xfId="0" applyFont="1" applyBorder="1" applyAlignment="1">
      <alignment horizontal="justify" vertical="justify"/>
    </xf>
    <xf numFmtId="0" fontId="1" fillId="0" borderId="24" xfId="0" applyFont="1" applyBorder="1" applyAlignment="1">
      <alignment horizontal="center"/>
    </xf>
    <xf numFmtId="4" fontId="1" fillId="0" borderId="24" xfId="0" applyNumberFormat="1" applyFont="1" applyBorder="1"/>
    <xf numFmtId="4" fontId="1" fillId="0" borderId="25" xfId="0" applyNumberFormat="1" applyFont="1" applyBorder="1"/>
    <xf numFmtId="4" fontId="1" fillId="0" borderId="26" xfId="0" applyNumberFormat="1" applyFont="1" applyBorder="1"/>
    <xf numFmtId="0" fontId="0" fillId="0" borderId="31" xfId="0" applyFont="1" applyBorder="1" applyAlignment="1">
      <alignment horizontal="center"/>
    </xf>
    <xf numFmtId="4" fontId="0" fillId="0" borderId="31" xfId="0" applyNumberFormat="1" applyFont="1" applyBorder="1"/>
    <xf numFmtId="0" fontId="1" fillId="0" borderId="38" xfId="0" applyFont="1" applyBorder="1" applyAlignment="1">
      <alignment horizontal="center"/>
    </xf>
    <xf numFmtId="0" fontId="1" fillId="0" borderId="39" xfId="0" applyFont="1" applyBorder="1" applyAlignment="1">
      <alignment horizontal="justify" vertical="justify"/>
    </xf>
    <xf numFmtId="0" fontId="1" fillId="0" borderId="40" xfId="0" applyFont="1" applyBorder="1" applyAlignment="1">
      <alignment horizontal="center"/>
    </xf>
    <xf numFmtId="1" fontId="0" fillId="0" borderId="31" xfId="0" applyNumberFormat="1" applyFont="1" applyBorder="1" applyAlignment="1">
      <alignment horizontal="justify" vertical="justify"/>
    </xf>
    <xf numFmtId="4" fontId="34" fillId="0" borderId="29" xfId="0" applyNumberFormat="1" applyFont="1" applyBorder="1"/>
    <xf numFmtId="49" fontId="36" fillId="0" borderId="0" xfId="0" applyNumberFormat="1" applyFont="1" applyAlignment="1">
      <alignment horizontal="center" vertical="top" wrapText="1"/>
    </xf>
    <xf numFmtId="49" fontId="36" fillId="0" borderId="0" xfId="0" applyNumberFormat="1" applyFont="1" applyAlignment="1">
      <alignment horizontal="left" vertical="top" wrapText="1"/>
    </xf>
    <xf numFmtId="49" fontId="36" fillId="0" borderId="0" xfId="0" applyNumberFormat="1" applyFont="1" applyAlignment="1">
      <alignment horizontal="center" vertical="center" wrapText="1"/>
    </xf>
    <xf numFmtId="0" fontId="35" fillId="0" borderId="16" xfId="1" applyFont="1" applyFill="1" applyBorder="1" applyAlignment="1">
      <alignment horizontal="center" vertical="center" wrapText="1"/>
    </xf>
    <xf numFmtId="49" fontId="2" fillId="0" borderId="33" xfId="0" applyNumberFormat="1" applyFont="1" applyBorder="1" applyAlignment="1">
      <alignment horizontal="center" vertical="top" wrapText="1"/>
    </xf>
    <xf numFmtId="49" fontId="23" fillId="0" borderId="29" xfId="0" applyNumberFormat="1" applyFont="1" applyBorder="1" applyAlignment="1">
      <alignment horizontal="left" vertical="top" wrapText="1"/>
    </xf>
    <xf numFmtId="49" fontId="36" fillId="0" borderId="29" xfId="0" applyNumberFormat="1" applyFont="1" applyBorder="1" applyAlignment="1">
      <alignment horizontal="left" vertical="top" wrapText="1"/>
    </xf>
    <xf numFmtId="2" fontId="36" fillId="0" borderId="29" xfId="0" applyNumberFormat="1" applyFont="1" applyBorder="1" applyAlignment="1">
      <alignment horizontal="left" vertical="top" wrapText="1"/>
    </xf>
    <xf numFmtId="0" fontId="36" fillId="0" borderId="31" xfId="0" applyFont="1" applyBorder="1" applyAlignment="1">
      <alignment horizontal="center"/>
    </xf>
    <xf numFmtId="0" fontId="0" fillId="0" borderId="38" xfId="0" applyFont="1" applyBorder="1" applyAlignment="1">
      <alignment horizontal="center"/>
    </xf>
    <xf numFmtId="0" fontId="37" fillId="0" borderId="0" xfId="2082" applyFont="1" applyFill="1" applyBorder="1" applyAlignment="1">
      <alignment horizontal="center" vertical="center"/>
    </xf>
    <xf numFmtId="0" fontId="8" fillId="0" borderId="17" xfId="1" applyFont="1" applyFill="1" applyBorder="1" applyAlignment="1">
      <alignment horizontal="center" vertical="center"/>
    </xf>
    <xf numFmtId="165" fontId="8" fillId="0" borderId="17" xfId="15255" applyFont="1" applyFill="1" applyBorder="1" applyAlignment="1">
      <alignment horizontal="center" vertical="center"/>
    </xf>
    <xf numFmtId="165" fontId="8" fillId="0" borderId="20" xfId="15255" applyFont="1" applyFill="1" applyBorder="1" applyAlignment="1">
      <alignment horizontal="center" vertical="center"/>
    </xf>
    <xf numFmtId="0" fontId="8" fillId="0" borderId="20" xfId="1" applyFont="1" applyFill="1" applyBorder="1" applyAlignment="1">
      <alignment vertical="center"/>
    </xf>
    <xf numFmtId="49" fontId="10" fillId="0" borderId="0" xfId="0" applyNumberFormat="1" applyFont="1" applyAlignment="1">
      <alignment horizontal="centerContinuous" vertical="center"/>
    </xf>
    <xf numFmtId="0" fontId="37" fillId="0" borderId="0" xfId="2082" applyFont="1" applyFill="1" applyBorder="1" applyAlignment="1">
      <alignment horizontal="centerContinuous" vertical="center"/>
    </xf>
    <xf numFmtId="0" fontId="0" fillId="0" borderId="34" xfId="0" applyBorder="1" applyAlignment="1">
      <alignment horizontal="center"/>
    </xf>
    <xf numFmtId="0" fontId="0" fillId="0" borderId="39" xfId="0" applyFont="1" applyBorder="1" applyAlignment="1">
      <alignment horizontal="center"/>
    </xf>
    <xf numFmtId="9" fontId="1" fillId="0" borderId="0" xfId="0" applyNumberFormat="1" applyFont="1" applyAlignment="1">
      <alignment horizontal="left"/>
    </xf>
    <xf numFmtId="0" fontId="0" fillId="0" borderId="0" xfId="0"/>
    <xf numFmtId="0" fontId="1" fillId="0" borderId="0" xfId="0" applyFont="1"/>
    <xf numFmtId="0" fontId="0" fillId="0" borderId="0" xfId="0" applyAlignment="1">
      <alignment horizontal="right"/>
    </xf>
    <xf numFmtId="0" fontId="1" fillId="0" borderId="24" xfId="1" applyFont="1" applyFill="1" applyBorder="1" applyAlignment="1">
      <alignment horizontal="justify" vertical="justify" wrapText="1"/>
    </xf>
    <xf numFmtId="0" fontId="1" fillId="0" borderId="24" xfId="1" applyFont="1" applyFill="1" applyBorder="1" applyAlignment="1">
      <alignment vertical="center" wrapText="1"/>
    </xf>
    <xf numFmtId="4" fontId="1" fillId="0" borderId="26" xfId="1" applyNumberFormat="1" applyFont="1" applyFill="1" applyBorder="1" applyAlignment="1">
      <alignment vertical="center" wrapText="1"/>
    </xf>
    <xf numFmtId="1" fontId="0" fillId="0" borderId="29" xfId="0" applyNumberFormat="1" applyFont="1" applyBorder="1" applyAlignment="1">
      <alignment horizontal="justify" vertical="justify"/>
    </xf>
    <xf numFmtId="0" fontId="0" fillId="0" borderId="29" xfId="0" applyFont="1" applyBorder="1" applyAlignment="1">
      <alignment horizontal="center"/>
    </xf>
    <xf numFmtId="4" fontId="0" fillId="0" borderId="32" xfId="0" applyNumberFormat="1" applyFont="1" applyBorder="1"/>
    <xf numFmtId="0" fontId="0" fillId="0" borderId="29" xfId="0" applyFont="1" applyBorder="1" applyAlignment="1">
      <alignment horizontal="justify" vertical="justify"/>
    </xf>
    <xf numFmtId="0" fontId="0" fillId="0" borderId="35" xfId="0" applyFont="1" applyBorder="1" applyAlignment="1">
      <alignment horizontal="justify" vertical="justify"/>
    </xf>
    <xf numFmtId="0" fontId="0" fillId="0" borderId="39" xfId="0" applyFont="1" applyBorder="1" applyAlignment="1">
      <alignment horizontal="justify" vertical="justify"/>
    </xf>
    <xf numFmtId="0" fontId="0" fillId="0" borderId="31" xfId="0" applyFont="1" applyBorder="1" applyAlignment="1">
      <alignment horizontal="center" vertical="center"/>
    </xf>
    <xf numFmtId="4" fontId="35" fillId="0" borderId="18" xfId="1" applyNumberFormat="1" applyFont="1" applyFill="1" applyBorder="1" applyAlignment="1">
      <alignment horizontal="center" vertical="center" wrapText="1"/>
    </xf>
    <xf numFmtId="0" fontId="51" fillId="0" borderId="0" xfId="0" applyFont="1" applyAlignment="1">
      <alignment horizontal="centerContinuous"/>
    </xf>
    <xf numFmtId="0" fontId="51" fillId="0" borderId="0" xfId="0" applyFont="1" applyAlignment="1">
      <alignment horizontal="center"/>
    </xf>
    <xf numFmtId="4" fontId="51" fillId="0" borderId="0" xfId="22546" applyNumberFormat="1" applyFont="1" applyAlignment="1">
      <alignment horizontal="center"/>
    </xf>
    <xf numFmtId="49" fontId="52" fillId="0" borderId="23" xfId="1" applyNumberFormat="1" applyFont="1" applyFill="1" applyBorder="1" applyAlignment="1">
      <alignment horizontal="center" vertical="center" wrapText="1"/>
    </xf>
    <xf numFmtId="0" fontId="52" fillId="0" borderId="24" xfId="1" applyFont="1" applyFill="1" applyBorder="1" applyAlignment="1">
      <alignment horizontal="justify" vertical="justify" wrapText="1"/>
    </xf>
    <xf numFmtId="0" fontId="52" fillId="0" borderId="24" xfId="1" applyFont="1" applyFill="1" applyBorder="1" applyAlignment="1">
      <alignment vertical="center" wrapText="1"/>
    </xf>
    <xf numFmtId="4" fontId="52" fillId="0" borderId="26" xfId="1" applyNumberFormat="1" applyFont="1" applyFill="1" applyBorder="1" applyAlignment="1">
      <alignment horizontal="center" vertical="center" wrapText="1"/>
    </xf>
    <xf numFmtId="4" fontId="52" fillId="0" borderId="32" xfId="22546" applyNumberFormat="1" applyFont="1" applyBorder="1" applyAlignment="1">
      <alignment horizontal="center"/>
    </xf>
    <xf numFmtId="0" fontId="52" fillId="0" borderId="23" xfId="0" applyFont="1" applyBorder="1" applyAlignment="1">
      <alignment horizontal="center"/>
    </xf>
    <xf numFmtId="0" fontId="52" fillId="0" borderId="24" xfId="0" applyFont="1" applyBorder="1" applyAlignment="1">
      <alignment horizontal="justify" vertical="justify"/>
    </xf>
    <xf numFmtId="0" fontId="52" fillId="0" borderId="24" xfId="0" applyFont="1" applyBorder="1" applyAlignment="1">
      <alignment horizontal="center"/>
    </xf>
    <xf numFmtId="4" fontId="52" fillId="0" borderId="26" xfId="0" applyNumberFormat="1" applyFont="1" applyBorder="1" applyAlignment="1">
      <alignment horizontal="center"/>
    </xf>
    <xf numFmtId="0" fontId="51" fillId="0" borderId="30" xfId="0" applyFont="1" applyBorder="1" applyAlignment="1">
      <alignment horizontal="center"/>
    </xf>
    <xf numFmtId="0" fontId="51" fillId="0" borderId="31" xfId="0" applyFont="1" applyBorder="1" applyAlignment="1">
      <alignment horizontal="center"/>
    </xf>
    <xf numFmtId="0" fontId="51" fillId="0" borderId="33" xfId="0" applyFont="1" applyBorder="1" applyAlignment="1">
      <alignment horizontal="center"/>
    </xf>
    <xf numFmtId="0" fontId="51" fillId="0" borderId="29" xfId="0" applyFont="1" applyBorder="1" applyAlignment="1">
      <alignment horizontal="center"/>
    </xf>
    <xf numFmtId="4" fontId="51" fillId="0" borderId="32" xfId="0" applyNumberFormat="1" applyFont="1" applyBorder="1" applyAlignment="1">
      <alignment horizontal="center"/>
    </xf>
    <xf numFmtId="0" fontId="51" fillId="0" borderId="36" xfId="0" applyFont="1" applyBorder="1" applyAlignment="1">
      <alignment horizontal="center"/>
    </xf>
    <xf numFmtId="4" fontId="51" fillId="0" borderId="15" xfId="0" applyNumberFormat="1" applyFont="1" applyBorder="1" applyAlignment="1">
      <alignment horizontal="center"/>
    </xf>
    <xf numFmtId="1" fontId="51" fillId="0" borderId="33" xfId="0" applyNumberFormat="1" applyFont="1" applyBorder="1" applyAlignment="1">
      <alignment horizontal="center"/>
    </xf>
    <xf numFmtId="0" fontId="51" fillId="0" borderId="34" xfId="0" applyFont="1" applyBorder="1" applyAlignment="1">
      <alignment horizontal="center"/>
    </xf>
    <xf numFmtId="0" fontId="51" fillId="0" borderId="29" xfId="0" applyFont="1" applyBorder="1" applyAlignment="1">
      <alignment horizontal="justify" vertical="justify"/>
    </xf>
    <xf numFmtId="0" fontId="51" fillId="0" borderId="35" xfId="0" applyFont="1" applyBorder="1" applyAlignment="1">
      <alignment horizontal="justify" vertical="justify"/>
    </xf>
    <xf numFmtId="0" fontId="51" fillId="0" borderId="38" xfId="0" applyFont="1" applyBorder="1" applyAlignment="1">
      <alignment horizontal="center"/>
    </xf>
    <xf numFmtId="0" fontId="51" fillId="0" borderId="39" xfId="0" applyFont="1" applyBorder="1" applyAlignment="1">
      <alignment horizontal="justify" vertical="justify"/>
    </xf>
    <xf numFmtId="0" fontId="51" fillId="0" borderId="40" xfId="0" applyFont="1" applyBorder="1" applyAlignment="1">
      <alignment horizontal="center"/>
    </xf>
    <xf numFmtId="4" fontId="51" fillId="0" borderId="14" xfId="0" applyNumberFormat="1" applyFont="1" applyBorder="1" applyAlignment="1">
      <alignment horizontal="center"/>
    </xf>
    <xf numFmtId="0" fontId="51" fillId="0" borderId="0" xfId="0" applyFont="1"/>
    <xf numFmtId="4" fontId="51" fillId="0" borderId="0" xfId="0" applyNumberFormat="1" applyFont="1" applyAlignment="1">
      <alignment horizontal="center"/>
    </xf>
    <xf numFmtId="49" fontId="2" fillId="0" borderId="16" xfId="1" applyNumberFormat="1" applyFont="1" applyFill="1" applyBorder="1" applyAlignment="1">
      <alignment horizontal="center" vertical="center" wrapText="1"/>
    </xf>
    <xf numFmtId="0" fontId="2" fillId="0" borderId="17" xfId="1" applyFont="1" applyFill="1" applyBorder="1" applyAlignment="1">
      <alignment horizontal="justify" vertical="justify" wrapText="1"/>
    </xf>
    <xf numFmtId="0" fontId="2" fillId="0" borderId="17" xfId="1" applyFont="1" applyFill="1" applyBorder="1" applyAlignment="1">
      <alignment vertical="center" wrapText="1"/>
    </xf>
    <xf numFmtId="4" fontId="2" fillId="0" borderId="18" xfId="1" applyNumberFormat="1" applyFont="1" applyFill="1" applyBorder="1" applyAlignment="1">
      <alignment horizontal="center" vertical="center" wrapText="1"/>
    </xf>
    <xf numFmtId="0" fontId="2" fillId="0" borderId="33" xfId="0" applyFont="1" applyBorder="1" applyAlignment="1">
      <alignment horizontal="center"/>
    </xf>
    <xf numFmtId="0" fontId="2" fillId="0" borderId="29" xfId="0" applyFont="1" applyBorder="1" applyAlignment="1">
      <alignment horizontal="justify" vertical="justify"/>
    </xf>
    <xf numFmtId="0" fontId="2" fillId="0" borderId="29" xfId="0" applyFont="1" applyBorder="1" applyAlignment="1">
      <alignment horizontal="center"/>
    </xf>
    <xf numFmtId="4" fontId="2" fillId="0" borderId="32" xfId="22546" applyNumberFormat="1" applyFont="1" applyBorder="1" applyAlignment="1">
      <alignment horizontal="center"/>
    </xf>
    <xf numFmtId="1" fontId="2" fillId="0" borderId="33" xfId="0" applyNumberFormat="1" applyFont="1" applyBorder="1" applyAlignment="1">
      <alignment horizontal="center"/>
    </xf>
    <xf numFmtId="1" fontId="2" fillId="0" borderId="29" xfId="0" applyNumberFormat="1" applyFont="1" applyBorder="1" applyAlignment="1">
      <alignment horizontal="justify" vertical="justify"/>
    </xf>
    <xf numFmtId="1" fontId="36" fillId="0" borderId="29" xfId="0" applyNumberFormat="1" applyFont="1" applyBorder="1" applyAlignment="1">
      <alignment horizontal="justify" vertical="justify"/>
    </xf>
    <xf numFmtId="2" fontId="2" fillId="0" borderId="29" xfId="0" applyNumberFormat="1" applyFont="1" applyBorder="1" applyAlignment="1">
      <alignment horizontal="center"/>
    </xf>
    <xf numFmtId="0" fontId="0" fillId="0" borderId="0" xfId="0"/>
    <xf numFmtId="0" fontId="1" fillId="0" borderId="0" xfId="0" applyFont="1"/>
    <xf numFmtId="49" fontId="2" fillId="0" borderId="29" xfId="0" applyNumberFormat="1" applyFont="1" applyBorder="1" applyAlignment="1">
      <alignment horizontal="left" vertical="top" wrapText="1"/>
    </xf>
    <xf numFmtId="49" fontId="36" fillId="0" borderId="29" xfId="0" applyNumberFormat="1" applyFont="1" applyBorder="1" applyAlignment="1">
      <alignment horizontal="left" vertical="top" wrapText="1"/>
    </xf>
    <xf numFmtId="0" fontId="0" fillId="0" borderId="29" xfId="0" applyFont="1" applyBorder="1" applyAlignment="1">
      <alignment horizontal="center"/>
    </xf>
    <xf numFmtId="4" fontId="0" fillId="0" borderId="32" xfId="0" applyNumberFormat="1" applyFont="1" applyBorder="1"/>
    <xf numFmtId="49" fontId="36" fillId="0" borderId="42" xfId="0" applyNumberFormat="1" applyFont="1" applyBorder="1" applyAlignment="1">
      <alignment horizontal="left" vertical="top" wrapText="1"/>
    </xf>
    <xf numFmtId="2" fontId="36" fillId="0" borderId="29" xfId="0" applyNumberFormat="1" applyFont="1" applyBorder="1" applyAlignment="1">
      <alignment horizontal="left" vertical="top" wrapText="1"/>
    </xf>
    <xf numFmtId="49" fontId="2" fillId="0" borderId="30" xfId="0" applyNumberFormat="1" applyFont="1" applyBorder="1" applyAlignment="1">
      <alignment horizontal="center" vertical="top" wrapText="1"/>
    </xf>
    <xf numFmtId="2" fontId="2" fillId="0" borderId="31" xfId="0" applyNumberFormat="1" applyFont="1" applyBorder="1" applyAlignment="1">
      <alignment horizontal="center"/>
    </xf>
    <xf numFmtId="2" fontId="36" fillId="0" borderId="35" xfId="0" applyNumberFormat="1" applyFont="1" applyBorder="1" applyAlignment="1">
      <alignment horizontal="left" vertical="top" wrapText="1"/>
    </xf>
    <xf numFmtId="0" fontId="53" fillId="0" borderId="0" xfId="0" applyFont="1" applyBorder="1" applyAlignment="1">
      <alignment wrapText="1"/>
    </xf>
    <xf numFmtId="0" fontId="54" fillId="0" borderId="0" xfId="46" applyFont="1" applyAlignment="1">
      <alignment horizontal="left" vertical="center" indent="1"/>
    </xf>
    <xf numFmtId="0" fontId="54" fillId="0" borderId="0" xfId="46" applyFont="1" applyAlignment="1">
      <alignment horizontal="centerContinuous" vertical="center"/>
    </xf>
    <xf numFmtId="2" fontId="56" fillId="0" borderId="0" xfId="46" applyNumberFormat="1" applyFont="1" applyAlignment="1">
      <alignment horizontal="centerContinuous"/>
    </xf>
    <xf numFmtId="0" fontId="7" fillId="0" borderId="0" xfId="46" applyAlignment="1">
      <alignment horizontal="centerContinuous"/>
    </xf>
    <xf numFmtId="0" fontId="7" fillId="0" borderId="0" xfId="46"/>
    <xf numFmtId="0" fontId="55" fillId="0" borderId="66" xfId="46" applyFont="1" applyBorder="1" applyAlignment="1">
      <alignment horizontal="center"/>
    </xf>
    <xf numFmtId="0" fontId="55" fillId="0" borderId="0" xfId="46" applyFont="1"/>
    <xf numFmtId="0" fontId="55" fillId="0" borderId="68" xfId="46" applyFont="1" applyBorder="1" applyAlignment="1">
      <alignment horizontal="center" vertical="center"/>
    </xf>
    <xf numFmtId="0" fontId="55" fillId="0" borderId="69" xfId="46" applyFont="1" applyBorder="1" applyAlignment="1">
      <alignment horizontal="center" vertical="center"/>
    </xf>
    <xf numFmtId="0" fontId="55" fillId="0" borderId="70" xfId="46" applyFont="1" applyBorder="1" applyAlignment="1">
      <alignment horizontal="center" vertical="center"/>
    </xf>
    <xf numFmtId="0" fontId="55" fillId="0" borderId="71" xfId="46" applyFont="1" applyBorder="1" applyAlignment="1">
      <alignment horizontal="center"/>
    </xf>
    <xf numFmtId="0" fontId="7" fillId="0" borderId="60" xfId="46" applyFont="1" applyBorder="1"/>
    <xf numFmtId="2" fontId="7" fillId="0" borderId="30" xfId="46" applyNumberFormat="1" applyFont="1" applyBorder="1" applyAlignment="1">
      <alignment horizontal="center"/>
    </xf>
    <xf numFmtId="2" fontId="7" fillId="0" borderId="31" xfId="46" applyNumberFormat="1" applyFont="1" applyBorder="1" applyAlignment="1">
      <alignment horizontal="center"/>
    </xf>
    <xf numFmtId="2" fontId="7" fillId="0" borderId="41" xfId="46" applyNumberFormat="1" applyFont="1" applyBorder="1" applyAlignment="1">
      <alignment horizontal="center"/>
    </xf>
    <xf numFmtId="165" fontId="57" fillId="0" borderId="72" xfId="22544" applyFont="1" applyBorder="1"/>
    <xf numFmtId="0" fontId="7" fillId="0" borderId="0" xfId="46" applyFont="1"/>
    <xf numFmtId="0" fontId="7" fillId="0" borderId="73" xfId="46" applyFont="1" applyBorder="1"/>
    <xf numFmtId="2" fontId="7" fillId="0" borderId="74" xfId="46" applyNumberFormat="1" applyFont="1" applyBorder="1" applyAlignment="1">
      <alignment horizontal="center"/>
    </xf>
    <xf numFmtId="2" fontId="7" fillId="0" borderId="75" xfId="46" applyNumberFormat="1" applyFont="1" applyBorder="1" applyAlignment="1">
      <alignment horizontal="center"/>
    </xf>
    <xf numFmtId="2" fontId="7" fillId="0" borderId="76" xfId="46" applyNumberFormat="1" applyFont="1" applyBorder="1" applyAlignment="1">
      <alignment horizontal="center"/>
    </xf>
    <xf numFmtId="165" fontId="57" fillId="0" borderId="77" xfId="22544" applyFont="1" applyBorder="1"/>
    <xf numFmtId="2" fontId="7" fillId="0" borderId="33" xfId="46" applyNumberFormat="1" applyFont="1" applyBorder="1" applyAlignment="1">
      <alignment horizontal="center"/>
    </xf>
    <xf numFmtId="2" fontId="7" fillId="0" borderId="29" xfId="46" applyNumberFormat="1" applyFont="1" applyBorder="1" applyAlignment="1">
      <alignment horizontal="center"/>
    </xf>
    <xf numFmtId="2" fontId="7" fillId="0" borderId="32" xfId="46" applyNumberFormat="1" applyFont="1" applyBorder="1" applyAlignment="1">
      <alignment horizontal="center"/>
    </xf>
    <xf numFmtId="165" fontId="57" fillId="0" borderId="78" xfId="22544" applyFont="1" applyBorder="1"/>
    <xf numFmtId="165" fontId="57" fillId="0" borderId="79" xfId="22544" applyFont="1" applyBorder="1"/>
    <xf numFmtId="0" fontId="55" fillId="0" borderId="58" xfId="46" applyFont="1" applyFill="1" applyBorder="1" applyAlignment="1">
      <alignment horizontal="center" vertical="center"/>
    </xf>
    <xf numFmtId="0" fontId="55" fillId="0" borderId="23" xfId="46" applyFont="1" applyFill="1" applyBorder="1" applyAlignment="1">
      <alignment horizontal="center" vertical="center"/>
    </xf>
    <xf numFmtId="0" fontId="55" fillId="0" borderId="24" xfId="46" applyFont="1" applyFill="1" applyBorder="1" applyAlignment="1">
      <alignment horizontal="center" vertical="center"/>
    </xf>
    <xf numFmtId="0" fontId="55" fillId="0" borderId="26" xfId="46" applyFont="1" applyFill="1" applyBorder="1" applyAlignment="1">
      <alignment horizontal="center" vertical="center"/>
    </xf>
    <xf numFmtId="165" fontId="55" fillId="0" borderId="3" xfId="22544" applyFont="1" applyBorder="1" applyAlignment="1">
      <alignment horizontal="center" vertical="center"/>
    </xf>
    <xf numFmtId="0" fontId="55" fillId="0" borderId="0" xfId="46" applyFont="1" applyAlignment="1">
      <alignment vertical="center"/>
    </xf>
    <xf numFmtId="0" fontId="55" fillId="0" borderId="80" xfId="46" applyFont="1" applyBorder="1" applyAlignment="1">
      <alignment horizontal="centerContinuous"/>
    </xf>
    <xf numFmtId="0" fontId="55" fillId="0" borderId="81" xfId="46" applyFont="1" applyBorder="1" applyAlignment="1">
      <alignment horizontal="centerContinuous"/>
    </xf>
    <xf numFmtId="0" fontId="7" fillId="0" borderId="82" xfId="46" applyFont="1" applyBorder="1" applyAlignment="1">
      <alignment horizontal="center"/>
    </xf>
    <xf numFmtId="0" fontId="55" fillId="0" borderId="85" xfId="46" applyFont="1" applyBorder="1" applyAlignment="1">
      <alignment horizontal="center"/>
    </xf>
    <xf numFmtId="0" fontId="7" fillId="0" borderId="86" xfId="46" applyBorder="1"/>
    <xf numFmtId="2" fontId="7" fillId="0" borderId="61" xfId="46" applyNumberFormat="1" applyBorder="1"/>
    <xf numFmtId="2" fontId="7" fillId="0" borderId="90" xfId="46" applyNumberFormat="1" applyBorder="1"/>
    <xf numFmtId="2" fontId="7" fillId="0" borderId="78" xfId="46" applyNumberFormat="1" applyBorder="1"/>
    <xf numFmtId="0" fontId="7" fillId="0" borderId="60" xfId="46" applyBorder="1"/>
    <xf numFmtId="0" fontId="7" fillId="0" borderId="59" xfId="46" applyFont="1" applyBorder="1"/>
    <xf numFmtId="165" fontId="55" fillId="78" borderId="3" xfId="22544" applyFont="1" applyFill="1" applyBorder="1" applyAlignment="1">
      <alignment horizontal="center" vertical="center"/>
    </xf>
    <xf numFmtId="1" fontId="2" fillId="0" borderId="30" xfId="0" applyNumberFormat="1" applyFont="1" applyBorder="1" applyAlignment="1">
      <alignment horizontal="center"/>
    </xf>
    <xf numFmtId="0" fontId="2" fillId="0" borderId="31" xfId="0" applyFont="1" applyBorder="1" applyAlignment="1">
      <alignment horizontal="center"/>
    </xf>
    <xf numFmtId="17" fontId="6" fillId="0" borderId="0" xfId="0" applyNumberFormat="1" applyFont="1" applyAlignment="1">
      <alignment horizontal="right"/>
    </xf>
    <xf numFmtId="1" fontId="36" fillId="0" borderId="29" xfId="0" applyNumberFormat="1" applyFont="1" applyBorder="1" applyAlignment="1">
      <alignment horizontal="justify" vertical="justify" wrapText="1"/>
    </xf>
    <xf numFmtId="49" fontId="52" fillId="0" borderId="44" xfId="1" applyNumberFormat="1" applyFont="1" applyFill="1" applyBorder="1" applyAlignment="1">
      <alignment horizontal="center" vertical="center" wrapText="1"/>
    </xf>
    <xf numFmtId="0" fontId="52" fillId="0" borderId="43" xfId="1" applyFont="1" applyFill="1" applyBorder="1" applyAlignment="1">
      <alignment horizontal="justify" vertical="justify" wrapText="1"/>
    </xf>
    <xf numFmtId="0" fontId="52" fillId="0" borderId="43" xfId="1" applyFont="1" applyFill="1" applyBorder="1" applyAlignment="1">
      <alignment vertical="center" wrapText="1"/>
    </xf>
    <xf numFmtId="4" fontId="52" fillId="0" borderId="45" xfId="1" applyNumberFormat="1" applyFont="1" applyFill="1" applyBorder="1" applyAlignment="1">
      <alignment horizontal="center" vertical="center" wrapText="1"/>
    </xf>
    <xf numFmtId="0" fontId="2" fillId="79" borderId="54" xfId="0" applyFont="1" applyFill="1" applyBorder="1" applyAlignment="1">
      <alignment horizontal="center"/>
    </xf>
    <xf numFmtId="0" fontId="2" fillId="79" borderId="54" xfId="0" applyFont="1" applyFill="1" applyBorder="1" applyAlignment="1">
      <alignment horizontal="justify" vertical="justify"/>
    </xf>
    <xf numFmtId="4" fontId="2" fillId="79" borderId="54" xfId="22546" applyNumberFormat="1" applyFont="1" applyFill="1" applyBorder="1" applyAlignment="1">
      <alignment horizontal="center"/>
    </xf>
    <xf numFmtId="17" fontId="0" fillId="0" borderId="0" xfId="0" applyNumberFormat="1"/>
    <xf numFmtId="0" fontId="23" fillId="0" borderId="93" xfId="0" applyFont="1" applyBorder="1" applyAlignment="1">
      <alignment horizontal="left" wrapText="1"/>
    </xf>
    <xf numFmtId="0" fontId="0" fillId="0" borderId="33" xfId="0" applyFill="1" applyBorder="1" applyAlignment="1">
      <alignment horizontal="center"/>
    </xf>
    <xf numFmtId="0" fontId="0" fillId="0" borderId="29" xfId="0" applyFont="1" applyFill="1" applyBorder="1" applyAlignment="1">
      <alignment horizontal="justify" vertical="justify"/>
    </xf>
    <xf numFmtId="0" fontId="0" fillId="0" borderId="29" xfId="0" applyFont="1" applyFill="1" applyBorder="1" applyAlignment="1">
      <alignment horizontal="center"/>
    </xf>
    <xf numFmtId="4" fontId="0" fillId="0" borderId="29" xfId="0" applyNumberFormat="1" applyFont="1" applyFill="1" applyBorder="1"/>
    <xf numFmtId="4" fontId="0" fillId="0" borderId="32" xfId="0" applyNumberFormat="1" applyFont="1" applyFill="1" applyBorder="1"/>
    <xf numFmtId="43" fontId="3" fillId="0" borderId="0" xfId="0" applyNumberFormat="1" applyFont="1" applyFill="1"/>
    <xf numFmtId="0" fontId="0" fillId="0" borderId="35" xfId="0" applyFont="1" applyBorder="1" applyAlignment="1">
      <alignment horizontal="center"/>
    </xf>
    <xf numFmtId="4" fontId="0" fillId="0" borderId="0" xfId="0" applyNumberFormat="1" applyFont="1" applyBorder="1"/>
    <xf numFmtId="43" fontId="7" fillId="0" borderId="90" xfId="31626" applyFont="1" applyBorder="1"/>
    <xf numFmtId="43" fontId="7" fillId="0" borderId="78" xfId="31626" applyFont="1" applyBorder="1"/>
    <xf numFmtId="0" fontId="55" fillId="0" borderId="0" xfId="46" applyFont="1" applyFill="1" applyBorder="1" applyAlignment="1">
      <alignment horizontal="center" vertical="center"/>
    </xf>
    <xf numFmtId="165" fontId="55" fillId="0" borderId="0" xfId="22544" applyFont="1" applyBorder="1" applyAlignment="1">
      <alignment horizontal="center" vertical="center"/>
    </xf>
    <xf numFmtId="0" fontId="7" fillId="0" borderId="0" xfId="46" applyFont="1" applyBorder="1"/>
    <xf numFmtId="2" fontId="7" fillId="0" borderId="0" xfId="46" applyNumberFormat="1" applyFont="1" applyBorder="1" applyAlignment="1">
      <alignment horizontal="center"/>
    </xf>
    <xf numFmtId="165" fontId="57" fillId="0" borderId="0" xfId="22544" applyFont="1" applyBorder="1"/>
    <xf numFmtId="4" fontId="3" fillId="0" borderId="43" xfId="1" applyNumberFormat="1" applyFont="1" applyFill="1" applyBorder="1" applyAlignment="1">
      <alignment vertical="center" wrapText="1"/>
    </xf>
    <xf numFmtId="0" fontId="2" fillId="79" borderId="54" xfId="0" applyFont="1" applyFill="1" applyBorder="1" applyAlignment="1">
      <alignment horizontal="left" wrapText="1"/>
    </xf>
    <xf numFmtId="1" fontId="36" fillId="0" borderId="42" xfId="0" applyNumberFormat="1" applyFont="1" applyBorder="1" applyAlignment="1">
      <alignment horizontal="justify" vertical="justify" wrapText="1"/>
    </xf>
    <xf numFmtId="0" fontId="7" fillId="0" borderId="94" xfId="46" applyFont="1" applyBorder="1"/>
    <xf numFmtId="2" fontId="7" fillId="0" borderId="44" xfId="46" applyNumberFormat="1" applyFont="1" applyBorder="1" applyAlignment="1">
      <alignment horizontal="center"/>
    </xf>
    <xf numFmtId="2" fontId="7" fillId="0" borderId="43" xfId="46" applyNumberFormat="1" applyFont="1" applyBorder="1" applyAlignment="1">
      <alignment horizontal="center"/>
    </xf>
    <xf numFmtId="2" fontId="7" fillId="0" borderId="45" xfId="46" applyNumberFormat="1" applyFont="1" applyBorder="1" applyAlignment="1">
      <alignment horizontal="center"/>
    </xf>
    <xf numFmtId="165" fontId="57" fillId="0" borderId="15" xfId="22544" applyFont="1" applyBorder="1"/>
    <xf numFmtId="49" fontId="3" fillId="0" borderId="44" xfId="1" applyNumberFormat="1" applyFont="1" applyFill="1" applyBorder="1" applyAlignment="1">
      <alignment horizontal="center" vertical="center" wrapText="1"/>
    </xf>
    <xf numFmtId="0" fontId="3" fillId="0" borderId="43" xfId="1" applyFont="1" applyFill="1" applyBorder="1" applyAlignment="1">
      <alignment horizontal="justify" vertical="justify" wrapText="1"/>
    </xf>
    <xf numFmtId="0" fontId="1" fillId="80" borderId="54" xfId="0" applyFont="1" applyFill="1" applyBorder="1" applyAlignment="1">
      <alignment horizontal="left" vertical="center"/>
    </xf>
    <xf numFmtId="0" fontId="1" fillId="80" borderId="54" xfId="0" applyFont="1" applyFill="1" applyBorder="1" applyAlignment="1">
      <alignment horizontal="center" vertical="center"/>
    </xf>
    <xf numFmtId="0" fontId="0" fillId="81" borderId="54" xfId="0" applyFill="1" applyBorder="1" applyAlignment="1">
      <alignment horizontal="center"/>
    </xf>
    <xf numFmtId="0" fontId="0" fillId="0" borderId="54" xfId="0" applyBorder="1"/>
    <xf numFmtId="0" fontId="0" fillId="0" borderId="54" xfId="0" applyFill="1" applyBorder="1"/>
    <xf numFmtId="44" fontId="0" fillId="0" borderId="54" xfId="31627" applyFont="1" applyBorder="1"/>
    <xf numFmtId="44" fontId="1" fillId="0" borderId="54" xfId="31627" applyFont="1" applyBorder="1"/>
    <xf numFmtId="0" fontId="1" fillId="80" borderId="54" xfId="0" quotePrefix="1" applyFont="1" applyFill="1" applyBorder="1" applyAlignment="1">
      <alignment horizontal="left" vertical="center"/>
    </xf>
    <xf numFmtId="0" fontId="0" fillId="0" borderId="0" xfId="0" applyAlignment="1">
      <alignment vertical="center"/>
    </xf>
    <xf numFmtId="0" fontId="33"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xf>
    <xf numFmtId="4" fontId="6" fillId="0" borderId="0" xfId="0" applyNumberFormat="1" applyFont="1" applyAlignment="1">
      <alignment vertical="center"/>
    </xf>
    <xf numFmtId="0" fontId="0" fillId="0" borderId="0" xfId="0"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95" xfId="0" applyFont="1" applyFill="1" applyBorder="1" applyAlignment="1">
      <alignment vertical="center" wrapText="1"/>
    </xf>
    <xf numFmtId="0" fontId="0" fillId="0" borderId="0" xfId="0" applyFill="1" applyAlignment="1">
      <alignment vertical="center" wrapText="1"/>
    </xf>
    <xf numFmtId="4" fontId="34" fillId="0" borderId="32" xfId="0" applyNumberFormat="1" applyFont="1" applyFill="1" applyBorder="1"/>
    <xf numFmtId="0" fontId="0" fillId="0" borderId="34" xfId="0" applyFill="1" applyBorder="1" applyAlignment="1">
      <alignment horizontal="center"/>
    </xf>
    <xf numFmtId="0" fontId="0" fillId="0" borderId="35" xfId="0" applyFont="1" applyFill="1" applyBorder="1" applyAlignment="1">
      <alignment horizontal="justify" vertical="justify"/>
    </xf>
    <xf numFmtId="0" fontId="0" fillId="0" borderId="35" xfId="0" applyFont="1" applyFill="1" applyBorder="1" applyAlignment="1">
      <alignment horizontal="center"/>
    </xf>
    <xf numFmtId="1" fontId="0" fillId="0" borderId="33" xfId="0" applyNumberFormat="1" applyFill="1" applyBorder="1" applyAlignment="1">
      <alignment horizontal="center"/>
    </xf>
    <xf numFmtId="1" fontId="0" fillId="0" borderId="29" xfId="0" applyNumberFormat="1" applyFont="1" applyFill="1" applyBorder="1" applyAlignment="1">
      <alignment horizontal="justify" vertical="justify"/>
    </xf>
    <xf numFmtId="0" fontId="0" fillId="0" borderId="29" xfId="0" applyFill="1" applyBorder="1" applyAlignment="1">
      <alignment horizontal="center"/>
    </xf>
    <xf numFmtId="9" fontId="0" fillId="0" borderId="0" xfId="31628" applyFont="1"/>
    <xf numFmtId="0" fontId="4" fillId="0" borderId="0" xfId="0" applyFont="1"/>
    <xf numFmtId="0" fontId="2" fillId="0" borderId="54" xfId="0" applyFont="1" applyBorder="1" applyAlignment="1">
      <alignment horizontal="center" vertical="center"/>
    </xf>
    <xf numFmtId="0" fontId="2" fillId="0" borderId="105" xfId="0" applyFont="1" applyBorder="1" applyAlignment="1">
      <alignment horizontal="center" vertical="center"/>
    </xf>
    <xf numFmtId="9" fontId="2" fillId="0" borderId="107" xfId="31628" applyFont="1" applyBorder="1"/>
    <xf numFmtId="9" fontId="4" fillId="0" borderId="0" xfId="0" applyNumberFormat="1" applyFont="1"/>
    <xf numFmtId="2" fontId="2" fillId="0" borderId="110" xfId="0" applyNumberFormat="1" applyFont="1" applyBorder="1"/>
    <xf numFmtId="10" fontId="2" fillId="0" borderId="112" xfId="31628" applyNumberFormat="1" applyFont="1" applyBorder="1"/>
    <xf numFmtId="10" fontId="2" fillId="0" borderId="107" xfId="31628" applyNumberFormat="1" applyFont="1" applyBorder="1"/>
    <xf numFmtId="171" fontId="2" fillId="0" borderId="115" xfId="31628" applyNumberFormat="1" applyFont="1" applyBorder="1"/>
    <xf numFmtId="9" fontId="2" fillId="0" borderId="119" xfId="31628" applyFont="1" applyBorder="1"/>
    <xf numFmtId="2" fontId="2" fillId="0" borderId="120" xfId="0" applyNumberFormat="1" applyFont="1" applyBorder="1"/>
    <xf numFmtId="10" fontId="2" fillId="0" borderId="113" xfId="31628" applyNumberFormat="1" applyFont="1" applyBorder="1"/>
    <xf numFmtId="10" fontId="2" fillId="0" borderId="119" xfId="31628" applyNumberFormat="1" applyFont="1" applyBorder="1"/>
    <xf numFmtId="171" fontId="2" fillId="0" borderId="116" xfId="31628" applyNumberFormat="1" applyFont="1" applyBorder="1"/>
    <xf numFmtId="0" fontId="0" fillId="0" borderId="0" xfId="0" applyFont="1" applyFill="1"/>
    <xf numFmtId="4" fontId="3" fillId="0" borderId="0" xfId="0" applyNumberFormat="1" applyFont="1" applyFill="1"/>
    <xf numFmtId="4" fontId="0" fillId="0" borderId="0" xfId="0" applyNumberFormat="1" applyFont="1" applyFill="1"/>
    <xf numFmtId="0" fontId="8" fillId="0" borderId="16"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17" xfId="1" applyFont="1" applyFill="1" applyBorder="1" applyAlignment="1">
      <alignment horizontal="center" vertical="center"/>
    </xf>
    <xf numFmtId="0" fontId="8" fillId="0" borderId="20" xfId="1" applyFont="1" applyFill="1" applyBorder="1" applyAlignment="1">
      <alignment horizontal="center" vertical="center"/>
    </xf>
    <xf numFmtId="4" fontId="8" fillId="0" borderId="18" xfId="15255" applyNumberFormat="1" applyFont="1" applyFill="1" applyBorder="1" applyAlignment="1">
      <alignment horizontal="center" vertical="center"/>
    </xf>
    <xf numFmtId="4" fontId="8" fillId="0" borderId="21" xfId="15255" applyNumberFormat="1" applyFont="1" applyFill="1" applyBorder="1" applyAlignment="1">
      <alignment horizontal="center" vertical="center"/>
    </xf>
    <xf numFmtId="0" fontId="55" fillId="78" borderId="62" xfId="46" applyFont="1" applyFill="1" applyBorder="1" applyAlignment="1">
      <alignment horizontal="center" vertical="center"/>
    </xf>
    <xf numFmtId="0" fontId="55" fillId="78" borderId="67" xfId="46" applyFont="1" applyFill="1" applyBorder="1" applyAlignment="1">
      <alignment horizontal="center" vertical="center"/>
    </xf>
    <xf numFmtId="0" fontId="7" fillId="0" borderId="82" xfId="46" applyFont="1" applyBorder="1" applyAlignment="1">
      <alignment horizontal="center"/>
    </xf>
    <xf numFmtId="0" fontId="7" fillId="0" borderId="83" xfId="46" applyFont="1" applyBorder="1" applyAlignment="1">
      <alignment horizontal="center"/>
    </xf>
    <xf numFmtId="0" fontId="7" fillId="0" borderId="84" xfId="46" applyFont="1" applyBorder="1" applyAlignment="1">
      <alignment horizontal="center"/>
    </xf>
    <xf numFmtId="2" fontId="7" fillId="0" borderId="87" xfId="46" applyNumberFormat="1" applyBorder="1" applyAlignment="1">
      <alignment horizontal="center"/>
    </xf>
    <xf numFmtId="2" fontId="7" fillId="0" borderId="88" xfId="46" applyNumberFormat="1" applyBorder="1" applyAlignment="1">
      <alignment horizontal="center"/>
    </xf>
    <xf numFmtId="2" fontId="7" fillId="0" borderId="89" xfId="46" applyNumberFormat="1" applyBorder="1" applyAlignment="1">
      <alignment horizontal="center"/>
    </xf>
    <xf numFmtId="2" fontId="7" fillId="0" borderId="61" xfId="46" applyNumberFormat="1" applyBorder="1" applyAlignment="1">
      <alignment horizontal="center"/>
    </xf>
    <xf numFmtId="2" fontId="7" fillId="0" borderId="91" xfId="46" applyNumberFormat="1" applyBorder="1" applyAlignment="1">
      <alignment horizontal="center"/>
    </xf>
    <xf numFmtId="2" fontId="7" fillId="0" borderId="92" xfId="46" applyNumberFormat="1" applyBorder="1" applyAlignment="1">
      <alignment horizontal="center"/>
    </xf>
    <xf numFmtId="0" fontId="55" fillId="78" borderId="2" xfId="46" applyFont="1" applyFill="1" applyBorder="1" applyAlignment="1">
      <alignment horizontal="center" vertical="center"/>
    </xf>
    <xf numFmtId="0" fontId="55" fillId="78" borderId="13" xfId="46" applyFont="1" applyFill="1" applyBorder="1" applyAlignment="1">
      <alignment horizontal="center" vertical="center"/>
    </xf>
    <xf numFmtId="0" fontId="55" fillId="78" borderId="3" xfId="46" applyFont="1" applyFill="1" applyBorder="1" applyAlignment="1">
      <alignment horizontal="center" vertical="center"/>
    </xf>
    <xf numFmtId="0" fontId="55" fillId="0" borderId="2" xfId="46" applyFont="1" applyFill="1" applyBorder="1" applyAlignment="1">
      <alignment horizontal="center" vertical="center"/>
    </xf>
    <xf numFmtId="0" fontId="55" fillId="0" borderId="13" xfId="46" applyFont="1" applyFill="1" applyBorder="1" applyAlignment="1">
      <alignment horizontal="center" vertical="center"/>
    </xf>
    <xf numFmtId="0" fontId="55" fillId="0" borderId="3" xfId="46" applyFont="1" applyFill="1" applyBorder="1" applyAlignment="1">
      <alignment horizontal="center" vertical="center"/>
    </xf>
    <xf numFmtId="0" fontId="55" fillId="0" borderId="63" xfId="46" applyFont="1" applyBorder="1" applyAlignment="1">
      <alignment horizontal="center" vertical="center"/>
    </xf>
    <xf numFmtId="0" fontId="55" fillId="0" borderId="64" xfId="46" applyFont="1" applyBorder="1" applyAlignment="1">
      <alignment horizontal="center" vertical="center"/>
    </xf>
    <xf numFmtId="0" fontId="55" fillId="0" borderId="65" xfId="46" applyFont="1" applyBorder="1" applyAlignment="1">
      <alignment horizontal="center" vertical="center"/>
    </xf>
    <xf numFmtId="0" fontId="55" fillId="78" borderId="66" xfId="46" applyFont="1" applyFill="1" applyBorder="1" applyAlignment="1">
      <alignment horizontal="center" vertical="center"/>
    </xf>
    <xf numFmtId="0" fontId="55" fillId="78" borderId="71" xfId="46" applyFont="1" applyFill="1" applyBorder="1" applyAlignment="1">
      <alignment horizontal="center" vertical="center"/>
    </xf>
    <xf numFmtId="0" fontId="1" fillId="80" borderId="54" xfId="0" applyFont="1" applyFill="1" applyBorder="1" applyAlignment="1">
      <alignment horizontal="left" vertical="center" wrapText="1"/>
    </xf>
    <xf numFmtId="0" fontId="1" fillId="80" borderId="55" xfId="0" applyFont="1" applyFill="1" applyBorder="1" applyAlignment="1">
      <alignment horizontal="left" vertical="center" wrapText="1"/>
    </xf>
    <xf numFmtId="0" fontId="1" fillId="80" borderId="56" xfId="0" applyFont="1" applyFill="1" applyBorder="1" applyAlignment="1">
      <alignment horizontal="left" vertical="center" wrapText="1"/>
    </xf>
    <xf numFmtId="0" fontId="1" fillId="80" borderId="57" xfId="0" applyFont="1" applyFill="1" applyBorder="1" applyAlignment="1">
      <alignment horizontal="left" vertical="center" wrapText="1"/>
    </xf>
    <xf numFmtId="0" fontId="60" fillId="0" borderId="96" xfId="0" applyFont="1" applyBorder="1" applyAlignment="1">
      <alignment horizontal="center" vertical="center"/>
    </xf>
    <xf numFmtId="0" fontId="60" fillId="0" borderId="97" xfId="0" applyFont="1" applyBorder="1" applyAlignment="1">
      <alignment horizontal="center" vertical="center"/>
    </xf>
    <xf numFmtId="0" fontId="60" fillId="0" borderId="98" xfId="0" applyFont="1" applyBorder="1" applyAlignment="1">
      <alignment horizontal="center" vertical="center"/>
    </xf>
    <xf numFmtId="0" fontId="60" fillId="0" borderId="95" xfId="0" applyFont="1" applyBorder="1" applyAlignment="1">
      <alignment horizontal="center" vertical="center"/>
    </xf>
    <xf numFmtId="0" fontId="60" fillId="0" borderId="0" xfId="0" applyFont="1" applyBorder="1" applyAlignment="1">
      <alignment horizontal="center" vertical="center"/>
    </xf>
    <xf numFmtId="0" fontId="60" fillId="0" borderId="15" xfId="0" applyFont="1" applyBorder="1" applyAlignment="1">
      <alignment horizontal="center" vertical="center"/>
    </xf>
    <xf numFmtId="0" fontId="60" fillId="0" borderId="99" xfId="0" applyFont="1" applyBorder="1" applyAlignment="1">
      <alignment horizontal="center" vertical="center"/>
    </xf>
    <xf numFmtId="0" fontId="60" fillId="0" borderId="100" xfId="0" applyFont="1" applyBorder="1" applyAlignment="1">
      <alignment horizontal="center" vertical="center"/>
    </xf>
    <xf numFmtId="0" fontId="60" fillId="0" borderId="14" xfId="0" applyFont="1" applyBorder="1" applyAlignment="1">
      <alignment horizontal="center" vertical="center"/>
    </xf>
    <xf numFmtId="0" fontId="2" fillId="0" borderId="101"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54" xfId="0" applyFont="1" applyBorder="1" applyAlignment="1">
      <alignment horizontal="center" vertical="center" wrapText="1"/>
    </xf>
    <xf numFmtId="9" fontId="2" fillId="0" borderId="102" xfId="31628" applyFont="1" applyBorder="1" applyAlignment="1">
      <alignment horizontal="center" vertical="center"/>
    </xf>
    <xf numFmtId="9" fontId="2" fillId="0" borderId="54" xfId="31628" applyFont="1" applyBorder="1" applyAlignment="1">
      <alignment horizontal="center" vertical="center"/>
    </xf>
    <xf numFmtId="0" fontId="2" fillId="0" borderId="102" xfId="0" applyFont="1" applyBorder="1" applyAlignment="1">
      <alignment horizontal="center"/>
    </xf>
    <xf numFmtId="0" fontId="2" fillId="0" borderId="103" xfId="0" applyFont="1" applyBorder="1" applyAlignment="1">
      <alignment horizontal="center"/>
    </xf>
    <xf numFmtId="4" fontId="2" fillId="0" borderId="106" xfId="0" applyNumberFormat="1" applyFont="1" applyBorder="1" applyAlignment="1">
      <alignment horizontal="center" vertical="center" wrapText="1"/>
    </xf>
    <xf numFmtId="4" fontId="2" fillId="0" borderId="109" xfId="0" applyNumberFormat="1" applyFont="1" applyBorder="1" applyAlignment="1">
      <alignment horizontal="center" vertical="center" wrapText="1"/>
    </xf>
    <xf numFmtId="4" fontId="2" fillId="0" borderId="112" xfId="0" applyNumberFormat="1" applyFont="1" applyBorder="1" applyAlignment="1">
      <alignment horizontal="center" vertical="center" wrapText="1"/>
    </xf>
    <xf numFmtId="10" fontId="2" fillId="0" borderId="106" xfId="31628" applyNumberFormat="1" applyFont="1" applyBorder="1" applyAlignment="1">
      <alignment horizontal="center" vertical="center" wrapText="1"/>
    </xf>
    <xf numFmtId="10" fontId="2" fillId="0" borderId="109" xfId="31628" applyNumberFormat="1" applyFont="1" applyBorder="1" applyAlignment="1">
      <alignment horizontal="center" vertical="center" wrapText="1"/>
    </xf>
    <xf numFmtId="10" fontId="2" fillId="0" borderId="112" xfId="31628" applyNumberFormat="1" applyFont="1" applyBorder="1" applyAlignment="1">
      <alignment horizontal="center" vertical="center" wrapText="1"/>
    </xf>
    <xf numFmtId="9" fontId="36" fillId="82" borderId="108" xfId="31628" quotePrefix="1" applyFont="1" applyFill="1" applyBorder="1" applyAlignment="1">
      <alignment horizontal="center" vertical="center"/>
    </xf>
    <xf numFmtId="9" fontId="36" fillId="82" borderId="111" xfId="31628" quotePrefix="1" applyFont="1" applyFill="1" applyBorder="1" applyAlignment="1">
      <alignment horizontal="center" vertical="center"/>
    </xf>
    <xf numFmtId="9" fontId="36" fillId="82" borderId="113" xfId="31628" quotePrefix="1" applyFont="1" applyFill="1" applyBorder="1" applyAlignment="1">
      <alignment horizontal="center" vertical="center"/>
    </xf>
    <xf numFmtId="9" fontId="36" fillId="82" borderId="106" xfId="31628" quotePrefix="1" applyFont="1" applyFill="1" applyBorder="1" applyAlignment="1">
      <alignment horizontal="center" vertical="center"/>
    </xf>
    <xf numFmtId="9" fontId="36" fillId="82" borderId="109" xfId="31628" quotePrefix="1" applyFont="1" applyFill="1" applyBorder="1" applyAlignment="1">
      <alignment horizontal="center" vertical="center"/>
    </xf>
    <xf numFmtId="9" fontId="36" fillId="82" borderId="112" xfId="31628" quotePrefix="1" applyFont="1" applyFill="1" applyBorder="1" applyAlignment="1">
      <alignment horizontal="center" vertical="center"/>
    </xf>
    <xf numFmtId="9" fontId="2" fillId="82" borderId="106" xfId="31628" quotePrefix="1" applyFont="1" applyFill="1" applyBorder="1" applyAlignment="1">
      <alignment horizontal="center" vertical="center"/>
    </xf>
    <xf numFmtId="9" fontId="2" fillId="82" borderId="109" xfId="31628" quotePrefix="1" applyFont="1" applyFill="1" applyBorder="1" applyAlignment="1">
      <alignment horizontal="center" vertical="center"/>
    </xf>
    <xf numFmtId="9" fontId="2" fillId="82" borderId="112" xfId="31628" quotePrefix="1" applyFont="1" applyFill="1" applyBorder="1" applyAlignment="1">
      <alignment horizontal="center" vertical="center"/>
    </xf>
    <xf numFmtId="0" fontId="2" fillId="0" borderId="117"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4" xfId="0" applyFont="1" applyBorder="1" applyAlignment="1">
      <alignment horizontal="center" vertical="center" wrapText="1"/>
    </xf>
    <xf numFmtId="4" fontId="2" fillId="0" borderId="115" xfId="0" applyNumberFormat="1" applyFont="1" applyBorder="1" applyAlignment="1">
      <alignment horizontal="center" vertical="center" wrapText="1"/>
    </xf>
    <xf numFmtId="9" fontId="2" fillId="0" borderId="106" xfId="31628" applyFont="1" applyBorder="1" applyAlignment="1">
      <alignment horizontal="center" vertical="center" wrapText="1"/>
    </xf>
    <xf numFmtId="9" fontId="2" fillId="0" borderId="109" xfId="31628" applyFont="1" applyBorder="1" applyAlignment="1">
      <alignment horizontal="center" vertical="center" wrapText="1"/>
    </xf>
    <xf numFmtId="9" fontId="2" fillId="0" borderId="115" xfId="31628" applyFont="1" applyBorder="1" applyAlignment="1">
      <alignment horizontal="center" vertical="center" wrapText="1"/>
    </xf>
    <xf numFmtId="0" fontId="6" fillId="0" borderId="0" xfId="0" applyFont="1" applyAlignment="1">
      <alignment vertical="center"/>
    </xf>
    <xf numFmtId="0" fontId="6" fillId="0" borderId="0" xfId="0" applyFont="1" applyFill="1" applyAlignment="1">
      <alignment vertical="center"/>
    </xf>
  </cellXfs>
  <cellStyles count="31629">
    <cellStyle name="20% - Ênfase1 2" xfId="4"/>
    <cellStyle name="20% - Ênfase1 2 2" xfId="5"/>
    <cellStyle name="20% - Ênfase1 3" xfId="31624"/>
    <cellStyle name="20% - Ênfase2 2" xfId="6"/>
    <cellStyle name="20% - Ênfase2 2 2" xfId="7"/>
    <cellStyle name="20% - Ênfase2 3" xfId="31388"/>
    <cellStyle name="20% - Ênfase3 2" xfId="8"/>
    <cellStyle name="20% - Ênfase3 2 2" xfId="9"/>
    <cellStyle name="20% - Ênfase3 3" xfId="31387"/>
    <cellStyle name="20% - Ênfase4 2" xfId="10"/>
    <cellStyle name="20% - Ênfase4 2 2" xfId="11"/>
    <cellStyle name="20% - Ênfase4 3" xfId="31386"/>
    <cellStyle name="20% - Ênfase5 2" xfId="12"/>
    <cellStyle name="20% - Ênfase5 2 2" xfId="31374"/>
    <cellStyle name="20% - Ênfase5 3" xfId="31383"/>
    <cellStyle name="20% - Ênfase6 2" xfId="13"/>
    <cellStyle name="20% - Ênfase6 2 2" xfId="31368"/>
    <cellStyle name="20% - Ênfase6 3" xfId="31371"/>
    <cellStyle name="40% - Ênfase1 2" xfId="14"/>
    <cellStyle name="40% - Ênfase1 2 2" xfId="31366"/>
    <cellStyle name="40% - Ênfase1 3" xfId="31367"/>
    <cellStyle name="40% - Ênfase2 2" xfId="15"/>
    <cellStyle name="40% - Ênfase2 2 2" xfId="31364"/>
    <cellStyle name="40% - Ênfase2 3" xfId="31365"/>
    <cellStyle name="40% - Ênfase3 2" xfId="16"/>
    <cellStyle name="40% - Ênfase3 2 2" xfId="17"/>
    <cellStyle name="40% - Ênfase3 3" xfId="31363"/>
    <cellStyle name="40% - Ênfase4 2" xfId="18"/>
    <cellStyle name="40% - Ênfase4 2 2" xfId="31354"/>
    <cellStyle name="40% - Ênfase4 3" xfId="31362"/>
    <cellStyle name="40% - Ênfase5 2" xfId="19"/>
    <cellStyle name="40% - Ênfase5 2 2" xfId="31352"/>
    <cellStyle name="40% - Ênfase5 3" xfId="31353"/>
    <cellStyle name="40% - Ênfase6 2" xfId="20"/>
    <cellStyle name="40% - Ênfase6 2 2" xfId="31350"/>
    <cellStyle name="40% - Ênfase6 3" xfId="31351"/>
    <cellStyle name="60% - Ênfase1 2" xfId="21"/>
    <cellStyle name="60% - Ênfase1 2 2" xfId="31348"/>
    <cellStyle name="60% - Ênfase1 3" xfId="31349"/>
    <cellStyle name="60% - Ênfase2 2" xfId="22"/>
    <cellStyle name="60% - Ênfase2 2 2" xfId="31346"/>
    <cellStyle name="60% - Ênfase2 3" xfId="31347"/>
    <cellStyle name="60% - Ênfase3 2" xfId="23"/>
    <cellStyle name="60% - Ênfase3 2 2" xfId="24"/>
    <cellStyle name="60% - Ênfase3 3" xfId="31345"/>
    <cellStyle name="60% - Ênfase4 2" xfId="25"/>
    <cellStyle name="60% - Ênfase4 2 2" xfId="26"/>
    <cellStyle name="60% - Ênfase4 3" xfId="31337"/>
    <cellStyle name="60% - Ênfase5 2" xfId="27"/>
    <cellStyle name="60% - Ênfase5 2 2" xfId="31335"/>
    <cellStyle name="60% - Ênfase5 3" xfId="31336"/>
    <cellStyle name="60% - Ênfase6 2" xfId="28"/>
    <cellStyle name="60% - Ênfase6 2 2" xfId="29"/>
    <cellStyle name="60% - Ênfase6 3" xfId="31334"/>
    <cellStyle name="Bom 2" xfId="30"/>
    <cellStyle name="Bom 2 2" xfId="31332"/>
    <cellStyle name="Bom 3" xfId="31333"/>
    <cellStyle name="Cálculo 2" xfId="31"/>
    <cellStyle name="Cálculo 2 2" xfId="31323"/>
    <cellStyle name="Cálculo 3" xfId="31331"/>
    <cellStyle name="Célula de Verificação 2" xfId="32"/>
    <cellStyle name="Célula de Verificação 2 2" xfId="31321"/>
    <cellStyle name="Célula de Verificação 3" xfId="31322"/>
    <cellStyle name="Célula Vinculada 2" xfId="33"/>
    <cellStyle name="Célula Vinculada 2 2" xfId="31320"/>
    <cellStyle name="Ênfase1 2" xfId="34"/>
    <cellStyle name="Ênfase1 2 2" xfId="31318"/>
    <cellStyle name="Ênfase1 3" xfId="31319"/>
    <cellStyle name="Ênfase2 2" xfId="35"/>
    <cellStyle name="Ênfase2 2 2" xfId="31316"/>
    <cellStyle name="Ênfase2 3" xfId="31317"/>
    <cellStyle name="Ênfase3 2" xfId="36"/>
    <cellStyle name="Ênfase3 2 2" xfId="31307"/>
    <cellStyle name="Ênfase3 3" xfId="31315"/>
    <cellStyle name="Ênfase4 2" xfId="37"/>
    <cellStyle name="Ênfase4 2 2" xfId="31305"/>
    <cellStyle name="Ênfase4 3" xfId="31306"/>
    <cellStyle name="Ênfase5 2" xfId="38"/>
    <cellStyle name="Ênfase5 2 2" xfId="31303"/>
    <cellStyle name="Ênfase5 3" xfId="31304"/>
    <cellStyle name="Ênfase6 2" xfId="39"/>
    <cellStyle name="Ênfase6 2 2" xfId="31301"/>
    <cellStyle name="Ênfase6 3" xfId="31302"/>
    <cellStyle name="Entrada 2" xfId="40"/>
    <cellStyle name="Entrada 2 2" xfId="31299"/>
    <cellStyle name="Entrada 3" xfId="31300"/>
    <cellStyle name="Excel Built-in Normal" xfId="31298"/>
    <cellStyle name="Incorreto 2" xfId="41"/>
    <cellStyle name="Incorreto 2 2" xfId="31296"/>
    <cellStyle name="Incorreto 3" xfId="31297"/>
    <cellStyle name="Moeda" xfId="31627" builtinId="4"/>
    <cellStyle name="Moeda 2" xfId="42"/>
    <cellStyle name="Moeda 3" xfId="31295"/>
    <cellStyle name="Moeda 4" xfId="43"/>
    <cellStyle name="Moeda 4 2" xfId="44"/>
    <cellStyle name="Neutra 2" xfId="45"/>
    <cellStyle name="Neutra 2 2" xfId="31293"/>
    <cellStyle name="Neutra 3" xfId="31294"/>
    <cellStyle name="Normal" xfId="0" builtinId="0"/>
    <cellStyle name="Normal 10" xfId="46"/>
    <cellStyle name="Normal 10 10" xfId="47"/>
    <cellStyle name="Normal 10 11" xfId="48"/>
    <cellStyle name="Normal 10 12" xfId="49"/>
    <cellStyle name="Normal 10 13" xfId="50"/>
    <cellStyle name="Normal 10 14" xfId="51"/>
    <cellStyle name="Normal 10 15" xfId="52"/>
    <cellStyle name="Normal 10 15 10" xfId="53"/>
    <cellStyle name="Normal 10 15 10 2" xfId="22548"/>
    <cellStyle name="Normal 10 15 11" xfId="54"/>
    <cellStyle name="Normal 10 15 11 2" xfId="22549"/>
    <cellStyle name="Normal 10 15 12" xfId="55"/>
    <cellStyle name="Normal 10 15 12 2" xfId="22550"/>
    <cellStyle name="Normal 10 15 13" xfId="56"/>
    <cellStyle name="Normal 10 15 13 2" xfId="22551"/>
    <cellStyle name="Normal 10 15 14" xfId="22547"/>
    <cellStyle name="Normal 10 15 2" xfId="57"/>
    <cellStyle name="Normal 10 15 2 2" xfId="58"/>
    <cellStyle name="Normal 10 15 2 2 2" xfId="22552"/>
    <cellStyle name="Normal 10 15 3" xfId="59"/>
    <cellStyle name="Normal 10 15 3 2" xfId="22553"/>
    <cellStyle name="Normal 10 15 4" xfId="60"/>
    <cellStyle name="Normal 10 15 4 2" xfId="22554"/>
    <cellStyle name="Normal 10 15 5" xfId="61"/>
    <cellStyle name="Normal 10 15 5 2" xfId="22555"/>
    <cellStyle name="Normal 10 15 6" xfId="62"/>
    <cellStyle name="Normal 10 15 6 2" xfId="22556"/>
    <cellStyle name="Normal 10 15 7" xfId="63"/>
    <cellStyle name="Normal 10 15 7 2" xfId="22557"/>
    <cellStyle name="Normal 10 15 8" xfId="64"/>
    <cellStyle name="Normal 10 15 8 2" xfId="22558"/>
    <cellStyle name="Normal 10 15 9" xfId="65"/>
    <cellStyle name="Normal 10 15 9 2" xfId="22559"/>
    <cellStyle name="Normal 10 16" xfId="66"/>
    <cellStyle name="Normal 10 16 10" xfId="67"/>
    <cellStyle name="Normal 10 16 10 2" xfId="22561"/>
    <cellStyle name="Normal 10 16 11" xfId="68"/>
    <cellStyle name="Normal 10 16 11 2" xfId="22562"/>
    <cellStyle name="Normal 10 16 12" xfId="69"/>
    <cellStyle name="Normal 10 16 12 2" xfId="22563"/>
    <cellStyle name="Normal 10 16 13" xfId="22560"/>
    <cellStyle name="Normal 10 16 2" xfId="70"/>
    <cellStyle name="Normal 10 16 2 2" xfId="22564"/>
    <cellStyle name="Normal 10 16 3" xfId="71"/>
    <cellStyle name="Normal 10 16 3 2" xfId="22565"/>
    <cellStyle name="Normal 10 16 4" xfId="72"/>
    <cellStyle name="Normal 10 16 4 2" xfId="22566"/>
    <cellStyle name="Normal 10 16 5" xfId="73"/>
    <cellStyle name="Normal 10 16 5 2" xfId="22567"/>
    <cellStyle name="Normal 10 16 6" xfId="74"/>
    <cellStyle name="Normal 10 16 6 2" xfId="22568"/>
    <cellStyle name="Normal 10 16 7" xfId="75"/>
    <cellStyle name="Normal 10 16 7 2" xfId="22569"/>
    <cellStyle name="Normal 10 16 8" xfId="76"/>
    <cellStyle name="Normal 10 16 8 2" xfId="22570"/>
    <cellStyle name="Normal 10 16 9" xfId="77"/>
    <cellStyle name="Normal 10 16 9 2" xfId="22571"/>
    <cellStyle name="Normal 10 2" xfId="78"/>
    <cellStyle name="Normal 10 2 19" xfId="79"/>
    <cellStyle name="Normal 10 2 19 2" xfId="22572"/>
    <cellStyle name="Normal 10 2 2" xfId="80"/>
    <cellStyle name="Normal 10 2 21" xfId="81"/>
    <cellStyle name="Normal 10 2 3" xfId="82"/>
    <cellStyle name="Normal 10 2 36" xfId="83"/>
    <cellStyle name="Normal 10 2 4" xfId="84"/>
    <cellStyle name="Normal 10 2 5" xfId="85"/>
    <cellStyle name="Normal 10 2 6" xfId="86"/>
    <cellStyle name="Normal 10 2 7" xfId="87"/>
    <cellStyle name="Normal 10 2 8 2" xfId="88"/>
    <cellStyle name="Normal 10 2 92" xfId="89"/>
    <cellStyle name="Normal 10 3" xfId="90"/>
    <cellStyle name="Normal 10 34" xfId="91"/>
    <cellStyle name="Normal 10 4" xfId="92"/>
    <cellStyle name="Normal 10 45" xfId="93"/>
    <cellStyle name="Normal 10 45 2" xfId="22573"/>
    <cellStyle name="Normal 10 5" xfId="94"/>
    <cellStyle name="Normal 10 6" xfId="95"/>
    <cellStyle name="Normal 10 7" xfId="96"/>
    <cellStyle name="Normal 10 8" xfId="97"/>
    <cellStyle name="Normal 10 80" xfId="98"/>
    <cellStyle name="Normal 10 9" xfId="99"/>
    <cellStyle name="Normal 10 9 10" xfId="100"/>
    <cellStyle name="Normal 10 9 10 2" xfId="22575"/>
    <cellStyle name="Normal 10 9 11" xfId="101"/>
    <cellStyle name="Normal 10 9 11 2" xfId="22576"/>
    <cellStyle name="Normal 10 9 12" xfId="102"/>
    <cellStyle name="Normal 10 9 12 2" xfId="22577"/>
    <cellStyle name="Normal 10 9 13" xfId="103"/>
    <cellStyle name="Normal 10 9 13 2" xfId="22578"/>
    <cellStyle name="Normal 10 9 14" xfId="104"/>
    <cellStyle name="Normal 10 9 14 2" xfId="22579"/>
    <cellStyle name="Normal 10 9 15" xfId="105"/>
    <cellStyle name="Normal 10 9 15 2" xfId="22580"/>
    <cellStyle name="Normal 10 9 16" xfId="22574"/>
    <cellStyle name="Normal 10 9 2" xfId="106"/>
    <cellStyle name="Normal 10 9 2 2" xfId="107"/>
    <cellStyle name="Normal 10 9 2 2 2" xfId="108"/>
    <cellStyle name="Normal 10 9 2 2 3" xfId="22581"/>
    <cellStyle name="Normal 10 9 3" xfId="109"/>
    <cellStyle name="Normal 10 9 4" xfId="110"/>
    <cellStyle name="Normal 10 9 5" xfId="111"/>
    <cellStyle name="Normal 10 9 5 2" xfId="22582"/>
    <cellStyle name="Normal 10 9 6" xfId="112"/>
    <cellStyle name="Normal 10 9 6 2" xfId="22583"/>
    <cellStyle name="Normal 10 9 7" xfId="113"/>
    <cellStyle name="Normal 10 9 7 2" xfId="22584"/>
    <cellStyle name="Normal 10 9 8" xfId="114"/>
    <cellStyle name="Normal 10 9 8 2" xfId="22585"/>
    <cellStyle name="Normal 10 9 9" xfId="115"/>
    <cellStyle name="Normal 10 9 9 2" xfId="22586"/>
    <cellStyle name="Normal 100" xfId="116"/>
    <cellStyle name="Normal 100 2" xfId="117"/>
    <cellStyle name="Normal 100 3" xfId="118"/>
    <cellStyle name="Normal 100 4" xfId="119"/>
    <cellStyle name="Normal 101" xfId="120"/>
    <cellStyle name="Normal 102" xfId="121"/>
    <cellStyle name="Normal 103" xfId="122"/>
    <cellStyle name="Normal 104" xfId="123"/>
    <cellStyle name="Normal 105" xfId="124"/>
    <cellStyle name="Normal 106" xfId="125"/>
    <cellStyle name="Normal 106 2" xfId="126"/>
    <cellStyle name="Normal 107" xfId="127"/>
    <cellStyle name="Normal 107 10" xfId="128"/>
    <cellStyle name="Normal 107 11" xfId="129"/>
    <cellStyle name="Normal 107 12" xfId="130"/>
    <cellStyle name="Normal 107 13" xfId="131"/>
    <cellStyle name="Normal 107 14" xfId="132"/>
    <cellStyle name="Normal 107 15" xfId="133"/>
    <cellStyle name="Normal 107 16" xfId="134"/>
    <cellStyle name="Normal 107 17" xfId="135"/>
    <cellStyle name="Normal 107 18" xfId="136"/>
    <cellStyle name="Normal 107 19" xfId="137"/>
    <cellStyle name="Normal 107 2" xfId="138"/>
    <cellStyle name="Normal 107 20" xfId="139"/>
    <cellStyle name="Normal 107 21" xfId="140"/>
    <cellStyle name="Normal 107 22" xfId="141"/>
    <cellStyle name="Normal 107 23" xfId="142"/>
    <cellStyle name="Normal 107 24" xfId="143"/>
    <cellStyle name="Normal 107 25" xfId="144"/>
    <cellStyle name="Normal 107 26" xfId="145"/>
    <cellStyle name="Normal 107 27" xfId="146"/>
    <cellStyle name="Normal 107 28" xfId="147"/>
    <cellStyle name="Normal 107 29" xfId="148"/>
    <cellStyle name="Normal 107 3" xfId="149"/>
    <cellStyle name="Normal 107 30" xfId="150"/>
    <cellStyle name="Normal 107 31" xfId="151"/>
    <cellStyle name="Normal 107 32" xfId="152"/>
    <cellStyle name="Normal 107 33" xfId="153"/>
    <cellStyle name="Normal 107 34" xfId="154"/>
    <cellStyle name="Normal 107 35" xfId="155"/>
    <cellStyle name="Normal 107 36" xfId="156"/>
    <cellStyle name="Normal 107 37" xfId="157"/>
    <cellStyle name="Normal 107 38" xfId="158"/>
    <cellStyle name="Normal 107 39" xfId="159"/>
    <cellStyle name="Normal 107 4" xfId="160"/>
    <cellStyle name="Normal 107 40" xfId="161"/>
    <cellStyle name="Normal 107 41" xfId="162"/>
    <cellStyle name="Normal 107 42" xfId="163"/>
    <cellStyle name="Normal 107 43" xfId="164"/>
    <cellStyle name="Normal 107 44" xfId="165"/>
    <cellStyle name="Normal 107 45" xfId="166"/>
    <cellStyle name="Normal 107 46" xfId="167"/>
    <cellStyle name="Normal 107 47" xfId="168"/>
    <cellStyle name="Normal 107 48" xfId="169"/>
    <cellStyle name="Normal 107 49" xfId="170"/>
    <cellStyle name="Normal 107 5" xfId="171"/>
    <cellStyle name="Normal 107 50" xfId="172"/>
    <cellStyle name="Normal 107 51" xfId="173"/>
    <cellStyle name="Normal 107 52" xfId="174"/>
    <cellStyle name="Normal 107 53" xfId="175"/>
    <cellStyle name="Normal 107 54" xfId="176"/>
    <cellStyle name="Normal 107 55" xfId="177"/>
    <cellStyle name="Normal 107 56" xfId="178"/>
    <cellStyle name="Normal 107 57" xfId="179"/>
    <cellStyle name="Normal 107 58" xfId="180"/>
    <cellStyle name="Normal 107 59" xfId="181"/>
    <cellStyle name="Normal 107 6" xfId="182"/>
    <cellStyle name="Normal 107 60" xfId="183"/>
    <cellStyle name="Normal 107 61" xfId="184"/>
    <cellStyle name="Normal 107 62" xfId="185"/>
    <cellStyle name="Normal 107 63" xfId="186"/>
    <cellStyle name="Normal 107 64" xfId="187"/>
    <cellStyle name="Normal 107 65" xfId="188"/>
    <cellStyle name="Normal 107 66" xfId="189"/>
    <cellStyle name="Normal 107 67" xfId="190"/>
    <cellStyle name="Normal 107 7" xfId="191"/>
    <cellStyle name="Normal 107 8" xfId="192"/>
    <cellStyle name="Normal 107 9" xfId="193"/>
    <cellStyle name="Normal 108" xfId="194"/>
    <cellStyle name="Normal 109" xfId="195"/>
    <cellStyle name="Normal 109 4" xfId="196"/>
    <cellStyle name="Normal 11" xfId="197"/>
    <cellStyle name="Normal 11 13" xfId="198"/>
    <cellStyle name="Normal 11 13 2" xfId="22587"/>
    <cellStyle name="Normal 11 16" xfId="199"/>
    <cellStyle name="Normal 11 2" xfId="200"/>
    <cellStyle name="Normal 11 2 2" xfId="201"/>
    <cellStyle name="Normal 11 2 26" xfId="202"/>
    <cellStyle name="Normal 11 2 3" xfId="203"/>
    <cellStyle name="Normal 11 2 4" xfId="204"/>
    <cellStyle name="Normal 11 2 5" xfId="205"/>
    <cellStyle name="Normal 11 2 56" xfId="206"/>
    <cellStyle name="Normal 11 2 6" xfId="207"/>
    <cellStyle name="Normal 11 2 7" xfId="208"/>
    <cellStyle name="Normal 11 3" xfId="209"/>
    <cellStyle name="Normal 11 4" xfId="210"/>
    <cellStyle name="Normal 11 5" xfId="211"/>
    <cellStyle name="Normal 11 6" xfId="212"/>
    <cellStyle name="Normal 11 61" xfId="213"/>
    <cellStyle name="Normal 11 61 2" xfId="22588"/>
    <cellStyle name="Normal 11 66" xfId="214"/>
    <cellStyle name="Normal 11 7" xfId="215"/>
    <cellStyle name="Normal 11 8" xfId="216"/>
    <cellStyle name="Normal 110" xfId="217"/>
    <cellStyle name="Normal 111" xfId="218"/>
    <cellStyle name="Normal 112" xfId="219"/>
    <cellStyle name="Normal 113" xfId="220"/>
    <cellStyle name="Normal 114" xfId="221"/>
    <cellStyle name="Normal 115" xfId="222"/>
    <cellStyle name="Normal 116" xfId="223"/>
    <cellStyle name="Normal 117" xfId="224"/>
    <cellStyle name="Normal 118" xfId="225"/>
    <cellStyle name="Normal 119" xfId="226"/>
    <cellStyle name="Normal 12" xfId="227"/>
    <cellStyle name="Normal 12 13" xfId="228"/>
    <cellStyle name="Normal 12 2" xfId="229"/>
    <cellStyle name="Normal 12 2 11" xfId="230"/>
    <cellStyle name="Normal 12 2 2" xfId="231"/>
    <cellStyle name="Normal 12 2 3" xfId="232"/>
    <cellStyle name="Normal 12 2 4" xfId="233"/>
    <cellStyle name="Normal 12 2 5" xfId="234"/>
    <cellStyle name="Normal 12 2 58" xfId="235"/>
    <cellStyle name="Normal 12 2 58 2" xfId="22589"/>
    <cellStyle name="Normal 12 2 6" xfId="236"/>
    <cellStyle name="Normal 12 2 7" xfId="237"/>
    <cellStyle name="Normal 12 3" xfId="238"/>
    <cellStyle name="Normal 12 38" xfId="239"/>
    <cellStyle name="Normal 12 4" xfId="240"/>
    <cellStyle name="Normal 12 42" xfId="241"/>
    <cellStyle name="Normal 12 5" xfId="242"/>
    <cellStyle name="Normal 12 6" xfId="243"/>
    <cellStyle name="Normal 12 7" xfId="244"/>
    <cellStyle name="Normal 12 70" xfId="245"/>
    <cellStyle name="Normal 12 75" xfId="246"/>
    <cellStyle name="Normal 12 75 2" xfId="22590"/>
    <cellStyle name="Normal 12 8" xfId="247"/>
    <cellStyle name="Normal 120" xfId="248"/>
    <cellStyle name="Normal 121" xfId="249"/>
    <cellStyle name="Normal 122" xfId="250"/>
    <cellStyle name="Normal 123" xfId="251"/>
    <cellStyle name="Normal 124" xfId="252"/>
    <cellStyle name="Normal 125" xfId="253"/>
    <cellStyle name="Normal 125 2" xfId="254"/>
    <cellStyle name="Normal 126" xfId="255"/>
    <cellStyle name="Normal 127" xfId="256"/>
    <cellStyle name="Normal 128" xfId="257"/>
    <cellStyle name="Normal 129" xfId="258"/>
    <cellStyle name="Normal 129 2" xfId="259"/>
    <cellStyle name="Normal 13" xfId="260"/>
    <cellStyle name="Normal 13 10" xfId="261"/>
    <cellStyle name="Normal 13 100" xfId="262"/>
    <cellStyle name="Normal 13 101" xfId="263"/>
    <cellStyle name="Normal 13 102" xfId="264"/>
    <cellStyle name="Normal 13 103" xfId="265"/>
    <cellStyle name="Normal 13 104" xfId="266"/>
    <cellStyle name="Normal 13 105" xfId="267"/>
    <cellStyle name="Normal 13 106" xfId="268"/>
    <cellStyle name="Normal 13 107" xfId="269"/>
    <cellStyle name="Normal 13 108" xfId="270"/>
    <cellStyle name="Normal 13 109" xfId="271"/>
    <cellStyle name="Normal 13 11" xfId="272"/>
    <cellStyle name="Normal 13 110" xfId="273"/>
    <cellStyle name="Normal 13 111" xfId="274"/>
    <cellStyle name="Normal 13 112" xfId="275"/>
    <cellStyle name="Normal 13 113" xfId="276"/>
    <cellStyle name="Normal 13 114" xfId="277"/>
    <cellStyle name="Normal 13 115" xfId="278"/>
    <cellStyle name="Normal 13 116" xfId="279"/>
    <cellStyle name="Normal 13 117" xfId="280"/>
    <cellStyle name="Normal 13 118" xfId="281"/>
    <cellStyle name="Normal 13 119" xfId="282"/>
    <cellStyle name="Normal 13 12" xfId="283"/>
    <cellStyle name="Normal 13 120" xfId="284"/>
    <cellStyle name="Normal 13 121" xfId="285"/>
    <cellStyle name="Normal 13 122" xfId="286"/>
    <cellStyle name="Normal 13 123" xfId="287"/>
    <cellStyle name="Normal 13 124" xfId="288"/>
    <cellStyle name="Normal 13 125" xfId="289"/>
    <cellStyle name="Normal 13 126" xfId="290"/>
    <cellStyle name="Normal 13 127" xfId="291"/>
    <cellStyle name="Normal 13 128" xfId="292"/>
    <cellStyle name="Normal 13 129" xfId="293"/>
    <cellStyle name="Normal 13 13" xfId="294"/>
    <cellStyle name="Normal 13 130" xfId="295"/>
    <cellStyle name="Normal 13 131" xfId="296"/>
    <cellStyle name="Normal 13 132" xfId="297"/>
    <cellStyle name="Normal 13 133" xfId="298"/>
    <cellStyle name="Normal 13 134" xfId="299"/>
    <cellStyle name="Normal 13 135" xfId="300"/>
    <cellStyle name="Normal 13 136" xfId="301"/>
    <cellStyle name="Normal 13 137" xfId="302"/>
    <cellStyle name="Normal 13 138" xfId="303"/>
    <cellStyle name="Normal 13 139" xfId="304"/>
    <cellStyle name="Normal 13 14" xfId="305"/>
    <cellStyle name="Normal 13 140" xfId="306"/>
    <cellStyle name="Normal 13 141" xfId="307"/>
    <cellStyle name="Normal 13 142" xfId="308"/>
    <cellStyle name="Normal 13 143" xfId="309"/>
    <cellStyle name="Normal 13 144" xfId="310"/>
    <cellStyle name="Normal 13 145" xfId="311"/>
    <cellStyle name="Normal 13 146" xfId="312"/>
    <cellStyle name="Normal 13 147" xfId="313"/>
    <cellStyle name="Normal 13 148" xfId="314"/>
    <cellStyle name="Normal 13 149" xfId="315"/>
    <cellStyle name="Normal 13 15" xfId="316"/>
    <cellStyle name="Normal 13 150" xfId="317"/>
    <cellStyle name="Normal 13 151" xfId="318"/>
    <cellStyle name="Normal 13 152" xfId="319"/>
    <cellStyle name="Normal 13 153" xfId="320"/>
    <cellStyle name="Normal 13 154" xfId="321"/>
    <cellStyle name="Normal 13 155" xfId="322"/>
    <cellStyle name="Normal 13 156" xfId="323"/>
    <cellStyle name="Normal 13 157" xfId="324"/>
    <cellStyle name="Normal 13 158" xfId="325"/>
    <cellStyle name="Normal 13 159" xfId="326"/>
    <cellStyle name="Normal 13 16" xfId="327"/>
    <cellStyle name="Normal 13 160" xfId="328"/>
    <cellStyle name="Normal 13 161" xfId="329"/>
    <cellStyle name="Normal 13 162" xfId="330"/>
    <cellStyle name="Normal 13 163" xfId="331"/>
    <cellStyle name="Normal 13 164" xfId="332"/>
    <cellStyle name="Normal 13 165" xfId="333"/>
    <cellStyle name="Normal 13 166" xfId="334"/>
    <cellStyle name="Normal 13 167" xfId="335"/>
    <cellStyle name="Normal 13 168" xfId="336"/>
    <cellStyle name="Normal 13 169" xfId="337"/>
    <cellStyle name="Normal 13 17" xfId="338"/>
    <cellStyle name="Normal 13 170" xfId="339"/>
    <cellStyle name="Normal 13 171" xfId="340"/>
    <cellStyle name="Normal 13 172" xfId="341"/>
    <cellStyle name="Normal 13 173" xfId="342"/>
    <cellStyle name="Normal 13 174" xfId="343"/>
    <cellStyle name="Normal 13 175" xfId="344"/>
    <cellStyle name="Normal 13 176" xfId="345"/>
    <cellStyle name="Normal 13 177" xfId="346"/>
    <cellStyle name="Normal 13 178" xfId="347"/>
    <cellStyle name="Normal 13 179" xfId="348"/>
    <cellStyle name="Normal 13 18" xfId="349"/>
    <cellStyle name="Normal 13 180" xfId="350"/>
    <cellStyle name="Normal 13 181" xfId="351"/>
    <cellStyle name="Normal 13 182" xfId="352"/>
    <cellStyle name="Normal 13 183" xfId="353"/>
    <cellStyle name="Normal 13 184" xfId="354"/>
    <cellStyle name="Normal 13 185" xfId="355"/>
    <cellStyle name="Normal 13 186" xfId="356"/>
    <cellStyle name="Normal 13 187" xfId="357"/>
    <cellStyle name="Normal 13 188" xfId="358"/>
    <cellStyle name="Normal 13 19" xfId="359"/>
    <cellStyle name="Normal 13 2" xfId="360"/>
    <cellStyle name="Normal 13 20" xfId="361"/>
    <cellStyle name="Normal 13 21" xfId="362"/>
    <cellStyle name="Normal 13 22" xfId="363"/>
    <cellStyle name="Normal 13 23" xfId="364"/>
    <cellStyle name="Normal 13 24" xfId="365"/>
    <cellStyle name="Normal 13 25" xfId="366"/>
    <cellStyle name="Normal 13 26" xfId="367"/>
    <cellStyle name="Normal 13 27" xfId="368"/>
    <cellStyle name="Normal 13 28" xfId="369"/>
    <cellStyle name="Normal 13 29" xfId="370"/>
    <cellStyle name="Normal 13 3" xfId="371"/>
    <cellStyle name="Normal 13 30" xfId="372"/>
    <cellStyle name="Normal 13 31" xfId="373"/>
    <cellStyle name="Normal 13 32" xfId="374"/>
    <cellStyle name="Normal 13 33" xfId="375"/>
    <cellStyle name="Normal 13 34" xfId="376"/>
    <cellStyle name="Normal 13 35" xfId="377"/>
    <cellStyle name="Normal 13 36" xfId="378"/>
    <cellStyle name="Normal 13 37" xfId="379"/>
    <cellStyle name="Normal 13 38" xfId="380"/>
    <cellStyle name="Normal 13 39" xfId="381"/>
    <cellStyle name="Normal 13 4" xfId="382"/>
    <cellStyle name="Normal 13 40" xfId="383"/>
    <cellStyle name="Normal 13 41" xfId="384"/>
    <cellStyle name="Normal 13 42" xfId="385"/>
    <cellStyle name="Normal 13 43" xfId="386"/>
    <cellStyle name="Normal 13 44" xfId="387"/>
    <cellStyle name="Normal 13 45" xfId="388"/>
    <cellStyle name="Normal 13 46" xfId="389"/>
    <cellStyle name="Normal 13 47" xfId="390"/>
    <cellStyle name="Normal 13 48" xfId="391"/>
    <cellStyle name="Normal 13 49" xfId="392"/>
    <cellStyle name="Normal 13 5" xfId="393"/>
    <cellStyle name="Normal 13 50" xfId="394"/>
    <cellStyle name="Normal 13 51" xfId="395"/>
    <cellStyle name="Normal 13 52" xfId="396"/>
    <cellStyle name="Normal 13 53" xfId="397"/>
    <cellStyle name="Normal 13 54" xfId="398"/>
    <cellStyle name="Normal 13 55" xfId="399"/>
    <cellStyle name="Normal 13 56" xfId="400"/>
    <cellStyle name="Normal 13 57" xfId="401"/>
    <cellStyle name="Normal 13 58" xfId="402"/>
    <cellStyle name="Normal 13 59" xfId="403"/>
    <cellStyle name="Normal 13 6" xfId="404"/>
    <cellStyle name="Normal 13 60" xfId="405"/>
    <cellStyle name="Normal 13 61" xfId="406"/>
    <cellStyle name="Normal 13 62" xfId="407"/>
    <cellStyle name="Normal 13 63" xfId="408"/>
    <cellStyle name="Normal 13 64" xfId="409"/>
    <cellStyle name="Normal 13 65" xfId="410"/>
    <cellStyle name="Normal 13 66" xfId="411"/>
    <cellStyle name="Normal 13 67" xfId="412"/>
    <cellStyle name="Normal 13 68" xfId="413"/>
    <cellStyle name="Normal 13 69" xfId="414"/>
    <cellStyle name="Normal 13 7" xfId="415"/>
    <cellStyle name="Normal 13 70" xfId="416"/>
    <cellStyle name="Normal 13 71" xfId="417"/>
    <cellStyle name="Normal 13 72" xfId="418"/>
    <cellStyle name="Normal 13 73" xfId="419"/>
    <cellStyle name="Normal 13 74" xfId="420"/>
    <cellStyle name="Normal 13 75" xfId="421"/>
    <cellStyle name="Normal 13 76" xfId="422"/>
    <cellStyle name="Normal 13 77" xfId="423"/>
    <cellStyle name="Normal 13 78" xfId="424"/>
    <cellStyle name="Normal 13 79" xfId="425"/>
    <cellStyle name="Normal 13 8" xfId="426"/>
    <cellStyle name="Normal 13 80" xfId="427"/>
    <cellStyle name="Normal 13 81" xfId="428"/>
    <cellStyle name="Normal 13 82" xfId="429"/>
    <cellStyle name="Normal 13 83" xfId="430"/>
    <cellStyle name="Normal 13 84" xfId="431"/>
    <cellStyle name="Normal 13 85" xfId="432"/>
    <cellStyle name="Normal 13 86" xfId="433"/>
    <cellStyle name="Normal 13 87" xfId="434"/>
    <cellStyle name="Normal 13 88" xfId="435"/>
    <cellStyle name="Normal 13 89" xfId="436"/>
    <cellStyle name="Normal 13 9" xfId="437"/>
    <cellStyle name="Normal 13 90" xfId="438"/>
    <cellStyle name="Normal 13 91" xfId="439"/>
    <cellStyle name="Normal 13 92" xfId="440"/>
    <cellStyle name="Normal 13 93" xfId="441"/>
    <cellStyle name="Normal 13 94" xfId="442"/>
    <cellStyle name="Normal 13 95" xfId="443"/>
    <cellStyle name="Normal 13 96" xfId="444"/>
    <cellStyle name="Normal 13 97" xfId="445"/>
    <cellStyle name="Normal 13 98" xfId="446"/>
    <cellStyle name="Normal 13 99" xfId="447"/>
    <cellStyle name="Normal 130" xfId="448"/>
    <cellStyle name="Normal 131" xfId="449"/>
    <cellStyle name="Normal 132" xfId="450"/>
    <cellStyle name="Normal 133" xfId="451"/>
    <cellStyle name="Normal 134" xfId="452"/>
    <cellStyle name="Normal 134 10" xfId="453"/>
    <cellStyle name="Normal 134 11" xfId="454"/>
    <cellStyle name="Normal 134 12" xfId="455"/>
    <cellStyle name="Normal 134 13" xfId="456"/>
    <cellStyle name="Normal 134 14" xfId="457"/>
    <cellStyle name="Normal 134 15" xfId="458"/>
    <cellStyle name="Normal 134 16" xfId="459"/>
    <cellStyle name="Normal 134 17" xfId="460"/>
    <cellStyle name="Normal 134 18" xfId="461"/>
    <cellStyle name="Normal 134 19" xfId="462"/>
    <cellStyle name="Normal 134 2" xfId="463"/>
    <cellStyle name="Normal 134 20" xfId="464"/>
    <cellStyle name="Normal 134 21" xfId="465"/>
    <cellStyle name="Normal 134 22" xfId="466"/>
    <cellStyle name="Normal 134 23" xfId="467"/>
    <cellStyle name="Normal 134 24" xfId="468"/>
    <cellStyle name="Normal 134 25" xfId="469"/>
    <cellStyle name="Normal 134 26" xfId="470"/>
    <cellStyle name="Normal 134 27" xfId="471"/>
    <cellStyle name="Normal 134 28" xfId="472"/>
    <cellStyle name="Normal 134 29" xfId="473"/>
    <cellStyle name="Normal 134 3" xfId="474"/>
    <cellStyle name="Normal 134 30" xfId="475"/>
    <cellStyle name="Normal 134 31" xfId="476"/>
    <cellStyle name="Normal 134 32" xfId="477"/>
    <cellStyle name="Normal 134 33" xfId="478"/>
    <cellStyle name="Normal 134 34" xfId="479"/>
    <cellStyle name="Normal 134 35" xfId="480"/>
    <cellStyle name="Normal 134 36" xfId="481"/>
    <cellStyle name="Normal 134 37" xfId="482"/>
    <cellStyle name="Normal 134 38" xfId="483"/>
    <cellStyle name="Normal 134 39" xfId="484"/>
    <cellStyle name="Normal 134 4" xfId="485"/>
    <cellStyle name="Normal 134 40" xfId="486"/>
    <cellStyle name="Normal 134 41" xfId="487"/>
    <cellStyle name="Normal 134 42" xfId="488"/>
    <cellStyle name="Normal 134 43" xfId="489"/>
    <cellStyle name="Normal 134 44" xfId="490"/>
    <cellStyle name="Normal 134 45" xfId="491"/>
    <cellStyle name="Normal 134 46" xfId="492"/>
    <cellStyle name="Normal 134 47" xfId="493"/>
    <cellStyle name="Normal 134 48" xfId="494"/>
    <cellStyle name="Normal 134 49" xfId="495"/>
    <cellStyle name="Normal 134 5" xfId="496"/>
    <cellStyle name="Normal 134 50" xfId="497"/>
    <cellStyle name="Normal 134 51" xfId="498"/>
    <cellStyle name="Normal 134 52" xfId="499"/>
    <cellStyle name="Normal 134 53" xfId="500"/>
    <cellStyle name="Normal 134 54" xfId="501"/>
    <cellStyle name="Normal 134 55" xfId="502"/>
    <cellStyle name="Normal 134 56" xfId="503"/>
    <cellStyle name="Normal 134 57" xfId="504"/>
    <cellStyle name="Normal 134 58" xfId="505"/>
    <cellStyle name="Normal 134 59" xfId="506"/>
    <cellStyle name="Normal 134 6" xfId="507"/>
    <cellStyle name="Normal 134 60" xfId="508"/>
    <cellStyle name="Normal 134 61" xfId="509"/>
    <cellStyle name="Normal 134 62" xfId="510"/>
    <cellStyle name="Normal 134 63" xfId="511"/>
    <cellStyle name="Normal 134 64" xfId="512"/>
    <cellStyle name="Normal 134 65" xfId="513"/>
    <cellStyle name="Normal 134 7" xfId="514"/>
    <cellStyle name="Normal 134 8" xfId="515"/>
    <cellStyle name="Normal 134 9" xfId="516"/>
    <cellStyle name="Normal 135" xfId="517"/>
    <cellStyle name="Normal 135 10" xfId="518"/>
    <cellStyle name="Normal 135 11" xfId="519"/>
    <cellStyle name="Normal 135 12" xfId="520"/>
    <cellStyle name="Normal 135 13" xfId="521"/>
    <cellStyle name="Normal 135 14" xfId="522"/>
    <cellStyle name="Normal 135 15" xfId="523"/>
    <cellStyle name="Normal 135 16" xfId="524"/>
    <cellStyle name="Normal 135 17" xfId="525"/>
    <cellStyle name="Normal 135 18" xfId="526"/>
    <cellStyle name="Normal 135 19" xfId="527"/>
    <cellStyle name="Normal 135 2" xfId="528"/>
    <cellStyle name="Normal 135 20" xfId="529"/>
    <cellStyle name="Normal 135 21" xfId="530"/>
    <cellStyle name="Normal 135 22" xfId="531"/>
    <cellStyle name="Normal 135 23" xfId="532"/>
    <cellStyle name="Normal 135 24" xfId="533"/>
    <cellStyle name="Normal 135 25" xfId="534"/>
    <cellStyle name="Normal 135 26" xfId="535"/>
    <cellStyle name="Normal 135 27" xfId="536"/>
    <cellStyle name="Normal 135 28" xfId="537"/>
    <cellStyle name="Normal 135 29" xfId="538"/>
    <cellStyle name="Normal 135 3" xfId="539"/>
    <cellStyle name="Normal 135 30" xfId="540"/>
    <cellStyle name="Normal 135 31" xfId="541"/>
    <cellStyle name="Normal 135 32" xfId="542"/>
    <cellStyle name="Normal 135 33" xfId="543"/>
    <cellStyle name="Normal 135 34" xfId="544"/>
    <cellStyle name="Normal 135 35" xfId="545"/>
    <cellStyle name="Normal 135 36" xfId="546"/>
    <cellStyle name="Normal 135 37" xfId="547"/>
    <cellStyle name="Normal 135 38" xfId="548"/>
    <cellStyle name="Normal 135 39" xfId="549"/>
    <cellStyle name="Normal 135 4" xfId="550"/>
    <cellStyle name="Normal 135 40" xfId="551"/>
    <cellStyle name="Normal 135 41" xfId="552"/>
    <cellStyle name="Normal 135 42" xfId="553"/>
    <cellStyle name="Normal 135 43" xfId="554"/>
    <cellStyle name="Normal 135 44" xfId="555"/>
    <cellStyle name="Normal 135 45" xfId="556"/>
    <cellStyle name="Normal 135 46" xfId="557"/>
    <cellStyle name="Normal 135 47" xfId="558"/>
    <cellStyle name="Normal 135 48" xfId="559"/>
    <cellStyle name="Normal 135 49" xfId="560"/>
    <cellStyle name="Normal 135 5" xfId="561"/>
    <cellStyle name="Normal 135 50" xfId="562"/>
    <cellStyle name="Normal 135 51" xfId="563"/>
    <cellStyle name="Normal 135 51 8" xfId="564"/>
    <cellStyle name="Normal 135 52" xfId="565"/>
    <cellStyle name="Normal 135 53" xfId="566"/>
    <cellStyle name="Normal 135 54" xfId="567"/>
    <cellStyle name="Normal 135 55" xfId="568"/>
    <cellStyle name="Normal 135 56" xfId="569"/>
    <cellStyle name="Normal 135 57" xfId="570"/>
    <cellStyle name="Normal 135 58" xfId="571"/>
    <cellStyle name="Normal 135 59" xfId="572"/>
    <cellStyle name="Normal 135 6" xfId="573"/>
    <cellStyle name="Normal 135 60" xfId="574"/>
    <cellStyle name="Normal 135 61" xfId="575"/>
    <cellStyle name="Normal 135 62" xfId="576"/>
    <cellStyle name="Normal 135 63" xfId="577"/>
    <cellStyle name="Normal 135 64" xfId="578"/>
    <cellStyle name="Normal 135 65" xfId="579"/>
    <cellStyle name="Normal 135 7" xfId="580"/>
    <cellStyle name="Normal 135 8" xfId="581"/>
    <cellStyle name="Normal 135 9" xfId="582"/>
    <cellStyle name="Normal 136" xfId="583"/>
    <cellStyle name="Normal 137" xfId="584"/>
    <cellStyle name="Normal 138" xfId="585"/>
    <cellStyle name="Normal 138 10" xfId="586"/>
    <cellStyle name="Normal 138 11" xfId="587"/>
    <cellStyle name="Normal 138 12" xfId="588"/>
    <cellStyle name="Normal 138 13" xfId="589"/>
    <cellStyle name="Normal 138 14" xfId="590"/>
    <cellStyle name="Normal 138 15" xfId="591"/>
    <cellStyle name="Normal 138 2" xfId="592"/>
    <cellStyle name="Normal 138 3" xfId="593"/>
    <cellStyle name="Normal 138 4" xfId="594"/>
    <cellStyle name="Normal 138 5" xfId="595"/>
    <cellStyle name="Normal 138 6" xfId="596"/>
    <cellStyle name="Normal 138 7" xfId="597"/>
    <cellStyle name="Normal 138 8" xfId="598"/>
    <cellStyle name="Normal 138 9" xfId="599"/>
    <cellStyle name="Normal 139" xfId="600"/>
    <cellStyle name="Normal 14" xfId="601"/>
    <cellStyle name="Normal 14 10" xfId="602"/>
    <cellStyle name="Normal 14 100" xfId="603"/>
    <cellStyle name="Normal 14 101" xfId="604"/>
    <cellStyle name="Normal 14 102" xfId="605"/>
    <cellStyle name="Normal 14 103" xfId="606"/>
    <cellStyle name="Normal 14 104" xfId="607"/>
    <cellStyle name="Normal 14 105" xfId="608"/>
    <cellStyle name="Normal 14 106" xfId="609"/>
    <cellStyle name="Normal 14 107" xfId="610"/>
    <cellStyle name="Normal 14 108" xfId="611"/>
    <cellStyle name="Normal 14 109" xfId="612"/>
    <cellStyle name="Normal 14 11" xfId="613"/>
    <cellStyle name="Normal 14 110" xfId="614"/>
    <cellStyle name="Normal 14 111" xfId="615"/>
    <cellStyle name="Normal 14 112" xfId="616"/>
    <cellStyle name="Normal 14 113" xfId="617"/>
    <cellStyle name="Normal 14 114" xfId="618"/>
    <cellStyle name="Normal 14 115" xfId="619"/>
    <cellStyle name="Normal 14 116" xfId="620"/>
    <cellStyle name="Normal 14 117" xfId="621"/>
    <cellStyle name="Normal 14 118" xfId="622"/>
    <cellStyle name="Normal 14 119" xfId="623"/>
    <cellStyle name="Normal 14 12" xfId="624"/>
    <cellStyle name="Normal 14 120" xfId="625"/>
    <cellStyle name="Normal 14 121" xfId="626"/>
    <cellStyle name="Normal 14 122" xfId="627"/>
    <cellStyle name="Normal 14 123" xfId="628"/>
    <cellStyle name="Normal 14 124" xfId="629"/>
    <cellStyle name="Normal 14 125" xfId="630"/>
    <cellStyle name="Normal 14 126" xfId="631"/>
    <cellStyle name="Normal 14 127" xfId="632"/>
    <cellStyle name="Normal 14 128" xfId="633"/>
    <cellStyle name="Normal 14 129" xfId="634"/>
    <cellStyle name="Normal 14 13" xfId="635"/>
    <cellStyle name="Normal 14 130" xfId="636"/>
    <cellStyle name="Normal 14 131" xfId="637"/>
    <cellStyle name="Normal 14 132" xfId="638"/>
    <cellStyle name="Normal 14 133" xfId="639"/>
    <cellStyle name="Normal 14 134" xfId="640"/>
    <cellStyle name="Normal 14 135" xfId="641"/>
    <cellStyle name="Normal 14 136" xfId="642"/>
    <cellStyle name="Normal 14 137" xfId="643"/>
    <cellStyle name="Normal 14 138" xfId="644"/>
    <cellStyle name="Normal 14 139" xfId="645"/>
    <cellStyle name="Normal 14 14" xfId="646"/>
    <cellStyle name="Normal 14 140" xfId="647"/>
    <cellStyle name="Normal 14 141" xfId="648"/>
    <cellStyle name="Normal 14 142" xfId="649"/>
    <cellStyle name="Normal 14 143" xfId="650"/>
    <cellStyle name="Normal 14 144" xfId="651"/>
    <cellStyle name="Normal 14 145" xfId="652"/>
    <cellStyle name="Normal 14 146" xfId="653"/>
    <cellStyle name="Normal 14 147" xfId="654"/>
    <cellStyle name="Normal 14 148" xfId="655"/>
    <cellStyle name="Normal 14 149" xfId="656"/>
    <cellStyle name="Normal 14 15" xfId="657"/>
    <cellStyle name="Normal 14 150" xfId="658"/>
    <cellStyle name="Normal 14 151" xfId="659"/>
    <cellStyle name="Normal 14 152" xfId="660"/>
    <cellStyle name="Normal 14 153" xfId="661"/>
    <cellStyle name="Normal 14 154" xfId="662"/>
    <cellStyle name="Normal 14 155" xfId="663"/>
    <cellStyle name="Normal 14 156" xfId="664"/>
    <cellStyle name="Normal 14 157" xfId="665"/>
    <cellStyle name="Normal 14 158" xfId="666"/>
    <cellStyle name="Normal 14 159" xfId="667"/>
    <cellStyle name="Normal 14 16" xfId="668"/>
    <cellStyle name="Normal 14 160" xfId="669"/>
    <cellStyle name="Normal 14 161" xfId="670"/>
    <cellStyle name="Normal 14 162" xfId="671"/>
    <cellStyle name="Normal 14 163" xfId="672"/>
    <cellStyle name="Normal 14 164" xfId="673"/>
    <cellStyle name="Normal 14 165" xfId="674"/>
    <cellStyle name="Normal 14 166" xfId="675"/>
    <cellStyle name="Normal 14 167" xfId="676"/>
    <cellStyle name="Normal 14 168" xfId="677"/>
    <cellStyle name="Normal 14 169" xfId="678"/>
    <cellStyle name="Normal 14 17" xfId="679"/>
    <cellStyle name="Normal 14 17 20" xfId="680"/>
    <cellStyle name="Normal 14 17 55" xfId="681"/>
    <cellStyle name="Normal 14 170" xfId="682"/>
    <cellStyle name="Normal 14 171" xfId="683"/>
    <cellStyle name="Normal 14 172" xfId="684"/>
    <cellStyle name="Normal 14 173" xfId="685"/>
    <cellStyle name="Normal 14 174" xfId="686"/>
    <cellStyle name="Normal 14 175" xfId="687"/>
    <cellStyle name="Normal 14 176" xfId="688"/>
    <cellStyle name="Normal 14 177" xfId="689"/>
    <cellStyle name="Normal 14 178" xfId="690"/>
    <cellStyle name="Normal 14 179" xfId="691"/>
    <cellStyle name="Normal 14 18" xfId="692"/>
    <cellStyle name="Normal 14 18 22" xfId="693"/>
    <cellStyle name="Normal 14 18 59" xfId="694"/>
    <cellStyle name="Normal 14 18 59 2" xfId="22591"/>
    <cellStyle name="Normal 14 18 74" xfId="695"/>
    <cellStyle name="Normal 14 180" xfId="696"/>
    <cellStyle name="Normal 14 181" xfId="697"/>
    <cellStyle name="Normal 14 182" xfId="698"/>
    <cellStyle name="Normal 14 183" xfId="699"/>
    <cellStyle name="Normal 14 184" xfId="700"/>
    <cellStyle name="Normal 14 185" xfId="701"/>
    <cellStyle name="Normal 14 186" xfId="702"/>
    <cellStyle name="Normal 14 187" xfId="703"/>
    <cellStyle name="Normal 14 188" xfId="704"/>
    <cellStyle name="Normal 14 19" xfId="705"/>
    <cellStyle name="Normal 14 19 34" xfId="706"/>
    <cellStyle name="Normal 14 19 45" xfId="707"/>
    <cellStyle name="Normal 14 19 68" xfId="708"/>
    <cellStyle name="Normal 14 19 68 2" xfId="22592"/>
    <cellStyle name="Normal 14 19 78" xfId="709"/>
    <cellStyle name="Normal 14 2" xfId="710"/>
    <cellStyle name="Normal 14 20" xfId="711"/>
    <cellStyle name="Normal 14 20 22" xfId="712"/>
    <cellStyle name="Normal 14 20 28" xfId="713"/>
    <cellStyle name="Normal 14 20 66" xfId="714"/>
    <cellStyle name="Normal 14 21" xfId="715"/>
    <cellStyle name="Normal 14 21 16" xfId="716"/>
    <cellStyle name="Normal 14 21 76" xfId="717"/>
    <cellStyle name="Normal 14 22" xfId="718"/>
    <cellStyle name="Normal 14 22 73" xfId="719"/>
    <cellStyle name="Normal 14 22 73 2" xfId="22593"/>
    <cellStyle name="Normal 14 23" xfId="720"/>
    <cellStyle name="Normal 14 23 35" xfId="721"/>
    <cellStyle name="Normal 14 23 43" xfId="722"/>
    <cellStyle name="Normal 14 24" xfId="723"/>
    <cellStyle name="Normal 14 24 19" xfId="724"/>
    <cellStyle name="Normal 14 24 27" xfId="725"/>
    <cellStyle name="Normal 14 25" xfId="726"/>
    <cellStyle name="Normal 14 25 35" xfId="727"/>
    <cellStyle name="Normal 14 25 36" xfId="728"/>
    <cellStyle name="Normal 14 25 70" xfId="729"/>
    <cellStyle name="Normal 14 26" xfId="730"/>
    <cellStyle name="Normal 14 27" xfId="731"/>
    <cellStyle name="Normal 14 27 68" xfId="732"/>
    <cellStyle name="Normal 14 28" xfId="733"/>
    <cellStyle name="Normal 14 29" xfId="734"/>
    <cellStyle name="Normal 14 3" xfId="735"/>
    <cellStyle name="Normal 14 3 57" xfId="736"/>
    <cellStyle name="Normal 14 30" xfId="737"/>
    <cellStyle name="Normal 14 31" xfId="738"/>
    <cellStyle name="Normal 14 32" xfId="739"/>
    <cellStyle name="Normal 14 33" xfId="740"/>
    <cellStyle name="Normal 14 34" xfId="741"/>
    <cellStyle name="Normal 14 35" xfId="742"/>
    <cellStyle name="Normal 14 36" xfId="743"/>
    <cellStyle name="Normal 14 37" xfId="744"/>
    <cellStyle name="Normal 14 38" xfId="745"/>
    <cellStyle name="Normal 14 39" xfId="746"/>
    <cellStyle name="Normal 14 4" xfId="747"/>
    <cellStyle name="Normal 14 4 21" xfId="748"/>
    <cellStyle name="Normal 14 4 32" xfId="749"/>
    <cellStyle name="Normal 14 4 32 2" xfId="22594"/>
    <cellStyle name="Normal 14 4 50" xfId="750"/>
    <cellStyle name="Normal 14 4 50 2" xfId="22595"/>
    <cellStyle name="Normal 14 4 54" xfId="751"/>
    <cellStyle name="Normal 14 4 72" xfId="752"/>
    <cellStyle name="Normal 14 40" xfId="753"/>
    <cellStyle name="Normal 14 41" xfId="754"/>
    <cellStyle name="Normal 14 42" xfId="755"/>
    <cellStyle name="Normal 14 43" xfId="756"/>
    <cellStyle name="Normal 14 44" xfId="757"/>
    <cellStyle name="Normal 14 45" xfId="758"/>
    <cellStyle name="Normal 14 46" xfId="759"/>
    <cellStyle name="Normal 14 47" xfId="760"/>
    <cellStyle name="Normal 14 48" xfId="761"/>
    <cellStyle name="Normal 14 49" xfId="762"/>
    <cellStyle name="Normal 14 5" xfId="763"/>
    <cellStyle name="Normal 14 5 27" xfId="764"/>
    <cellStyle name="Normal 14 5 29" xfId="765"/>
    <cellStyle name="Normal 14 5 29 2" xfId="22596"/>
    <cellStyle name="Normal 14 50" xfId="766"/>
    <cellStyle name="Normal 14 51" xfId="767"/>
    <cellStyle name="Normal 14 52" xfId="768"/>
    <cellStyle name="Normal 14 53" xfId="769"/>
    <cellStyle name="Normal 14 54" xfId="770"/>
    <cellStyle name="Normal 14 55" xfId="771"/>
    <cellStyle name="Normal 14 56" xfId="772"/>
    <cellStyle name="Normal 14 57" xfId="773"/>
    <cellStyle name="Normal 14 58" xfId="774"/>
    <cellStyle name="Normal 14 59" xfId="775"/>
    <cellStyle name="Normal 14 6" xfId="776"/>
    <cellStyle name="Normal 14 6 69" xfId="777"/>
    <cellStyle name="Normal 14 60" xfId="778"/>
    <cellStyle name="Normal 14 61" xfId="779"/>
    <cellStyle name="Normal 14 62" xfId="780"/>
    <cellStyle name="Normal 14 63" xfId="781"/>
    <cellStyle name="Normal 14 64" xfId="782"/>
    <cellStyle name="Normal 14 65" xfId="783"/>
    <cellStyle name="Normal 14 66" xfId="784"/>
    <cellStyle name="Normal 14 67" xfId="785"/>
    <cellStyle name="Normal 14 68" xfId="786"/>
    <cellStyle name="Normal 14 69" xfId="787"/>
    <cellStyle name="Normal 14 7" xfId="788"/>
    <cellStyle name="Normal 14 7 27" xfId="789"/>
    <cellStyle name="Normal 14 7 48" xfId="790"/>
    <cellStyle name="Normal 14 7 52" xfId="791"/>
    <cellStyle name="Normal 14 7 57" xfId="792"/>
    <cellStyle name="Normal 14 70" xfId="793"/>
    <cellStyle name="Normal 14 71" xfId="794"/>
    <cellStyle name="Normal 14 72" xfId="795"/>
    <cellStyle name="Normal 14 73" xfId="796"/>
    <cellStyle name="Normal 14 74" xfId="797"/>
    <cellStyle name="Normal 14 75" xfId="798"/>
    <cellStyle name="Normal 14 76" xfId="799"/>
    <cellStyle name="Normal 14 77" xfId="800"/>
    <cellStyle name="Normal 14 78" xfId="801"/>
    <cellStyle name="Normal 14 79" xfId="802"/>
    <cellStyle name="Normal 14 8" xfId="803"/>
    <cellStyle name="Normal 14 8 11" xfId="804"/>
    <cellStyle name="Normal 14 8 78" xfId="805"/>
    <cellStyle name="Normal 14 8 78 2" xfId="22597"/>
    <cellStyle name="Normal 14 80" xfId="806"/>
    <cellStyle name="Normal 14 81" xfId="807"/>
    <cellStyle name="Normal 14 82" xfId="808"/>
    <cellStyle name="Normal 14 83" xfId="809"/>
    <cellStyle name="Normal 14 84" xfId="810"/>
    <cellStyle name="Normal 14 85" xfId="811"/>
    <cellStyle name="Normal 14 86" xfId="812"/>
    <cellStyle name="Normal 14 87" xfId="813"/>
    <cellStyle name="Normal 14 88" xfId="814"/>
    <cellStyle name="Normal 14 89" xfId="815"/>
    <cellStyle name="Normal 14 9" xfId="816"/>
    <cellStyle name="Normal 14 9 16" xfId="817"/>
    <cellStyle name="Normal 14 90" xfId="818"/>
    <cellStyle name="Normal 14 91" xfId="819"/>
    <cellStyle name="Normal 14 92" xfId="820"/>
    <cellStyle name="Normal 14 93" xfId="821"/>
    <cellStyle name="Normal 14 94" xfId="822"/>
    <cellStyle name="Normal 14 95" xfId="823"/>
    <cellStyle name="Normal 14 96" xfId="824"/>
    <cellStyle name="Normal 14 97" xfId="825"/>
    <cellStyle name="Normal 14 98" xfId="826"/>
    <cellStyle name="Normal 14 99" xfId="827"/>
    <cellStyle name="Normal 140" xfId="828"/>
    <cellStyle name="Normal 141" xfId="829"/>
    <cellStyle name="Normal 142" xfId="830"/>
    <cellStyle name="Normal 142 2" xfId="831"/>
    <cellStyle name="Normal 142 3" xfId="832"/>
    <cellStyle name="Normal 142 4" xfId="833"/>
    <cellStyle name="Normal 143" xfId="834"/>
    <cellStyle name="Normal 143 2" xfId="835"/>
    <cellStyle name="Normal 143 3" xfId="836"/>
    <cellStyle name="Normal 143 4" xfId="837"/>
    <cellStyle name="Normal 144" xfId="838"/>
    <cellStyle name="Normal 144 2" xfId="839"/>
    <cellStyle name="Normal 145" xfId="840"/>
    <cellStyle name="Normal 145 2" xfId="841"/>
    <cellStyle name="Normal 146" xfId="842"/>
    <cellStyle name="Normal 147" xfId="843"/>
    <cellStyle name="Normal 148" xfId="844"/>
    <cellStyle name="Normal 149" xfId="845"/>
    <cellStyle name="Normal 15" xfId="846"/>
    <cellStyle name="Normal 15 10" xfId="847"/>
    <cellStyle name="Normal 15 10 50" xfId="848"/>
    <cellStyle name="Normal 15 10 50 2" xfId="22598"/>
    <cellStyle name="Normal 15 10 59" xfId="849"/>
    <cellStyle name="Normal 15 100" xfId="850"/>
    <cellStyle name="Normal 15 101" xfId="851"/>
    <cellStyle name="Normal 15 102" xfId="852"/>
    <cellStyle name="Normal 15 103" xfId="853"/>
    <cellStyle name="Normal 15 104" xfId="854"/>
    <cellStyle name="Normal 15 105" xfId="855"/>
    <cellStyle name="Normal 15 106" xfId="856"/>
    <cellStyle name="Normal 15 107" xfId="857"/>
    <cellStyle name="Normal 15 108" xfId="858"/>
    <cellStyle name="Normal 15 109" xfId="859"/>
    <cellStyle name="Normal 15 11" xfId="860"/>
    <cellStyle name="Normal 15 11 38" xfId="861"/>
    <cellStyle name="Normal 15 11 38 2" xfId="22599"/>
    <cellStyle name="Normal 15 110" xfId="862"/>
    <cellStyle name="Normal 15 111" xfId="863"/>
    <cellStyle name="Normal 15 112" xfId="864"/>
    <cellStyle name="Normal 15 113" xfId="865"/>
    <cellStyle name="Normal 15 114" xfId="866"/>
    <cellStyle name="Normal 15 115" xfId="867"/>
    <cellStyle name="Normal 15 116" xfId="868"/>
    <cellStyle name="Normal 15 117" xfId="869"/>
    <cellStyle name="Normal 15 118" xfId="870"/>
    <cellStyle name="Normal 15 119" xfId="871"/>
    <cellStyle name="Normal 15 12" xfId="872"/>
    <cellStyle name="Normal 15 12 52" xfId="873"/>
    <cellStyle name="Normal 15 12 68" xfId="874"/>
    <cellStyle name="Normal 15 120" xfId="875"/>
    <cellStyle name="Normal 15 121" xfId="876"/>
    <cellStyle name="Normal 15 122" xfId="877"/>
    <cellStyle name="Normal 15 123" xfId="878"/>
    <cellStyle name="Normal 15 124" xfId="879"/>
    <cellStyle name="Normal 15 125" xfId="880"/>
    <cellStyle name="Normal 15 126" xfId="881"/>
    <cellStyle name="Normal 15 127" xfId="882"/>
    <cellStyle name="Normal 15 128" xfId="883"/>
    <cellStyle name="Normal 15 129" xfId="884"/>
    <cellStyle name="Normal 15 13" xfId="885"/>
    <cellStyle name="Normal 15 13 27" xfId="886"/>
    <cellStyle name="Normal 15 13 27 2" xfId="22600"/>
    <cellStyle name="Normal 15 13 28" xfId="887"/>
    <cellStyle name="Normal 15 13 28 2" xfId="22601"/>
    <cellStyle name="Normal 15 13 34" xfId="888"/>
    <cellStyle name="Normal 15 130" xfId="889"/>
    <cellStyle name="Normal 15 131" xfId="890"/>
    <cellStyle name="Normal 15 132" xfId="891"/>
    <cellStyle name="Normal 15 133" xfId="892"/>
    <cellStyle name="Normal 15 134" xfId="893"/>
    <cellStyle name="Normal 15 135" xfId="894"/>
    <cellStyle name="Normal 15 136" xfId="895"/>
    <cellStyle name="Normal 15 137" xfId="896"/>
    <cellStyle name="Normal 15 138" xfId="897"/>
    <cellStyle name="Normal 15 139" xfId="898"/>
    <cellStyle name="Normal 15 14" xfId="899"/>
    <cellStyle name="Normal 15 14 28" xfId="900"/>
    <cellStyle name="Normal 15 14 28 2" xfId="22602"/>
    <cellStyle name="Normal 15 14 84" xfId="901"/>
    <cellStyle name="Normal 15 140" xfId="902"/>
    <cellStyle name="Normal 15 141" xfId="903"/>
    <cellStyle name="Normal 15 142" xfId="904"/>
    <cellStyle name="Normal 15 143" xfId="905"/>
    <cellStyle name="Normal 15 144" xfId="906"/>
    <cellStyle name="Normal 15 145" xfId="907"/>
    <cellStyle name="Normal 15 146" xfId="908"/>
    <cellStyle name="Normal 15 147" xfId="909"/>
    <cellStyle name="Normal 15 148" xfId="910"/>
    <cellStyle name="Normal 15 149" xfId="911"/>
    <cellStyle name="Normal 15 15" xfId="912"/>
    <cellStyle name="Normal 15 150" xfId="913"/>
    <cellStyle name="Normal 15 151" xfId="914"/>
    <cellStyle name="Normal 15 152" xfId="915"/>
    <cellStyle name="Normal 15 153" xfId="916"/>
    <cellStyle name="Normal 15 154" xfId="917"/>
    <cellStyle name="Normal 15 155" xfId="918"/>
    <cellStyle name="Normal 15 156" xfId="919"/>
    <cellStyle name="Normal 15 157" xfId="920"/>
    <cellStyle name="Normal 15 158" xfId="921"/>
    <cellStyle name="Normal 15 159" xfId="922"/>
    <cellStyle name="Normal 15 16" xfId="923"/>
    <cellStyle name="Normal 15 160" xfId="924"/>
    <cellStyle name="Normal 15 161" xfId="925"/>
    <cellStyle name="Normal 15 162" xfId="926"/>
    <cellStyle name="Normal 15 163" xfId="927"/>
    <cellStyle name="Normal 15 164" xfId="928"/>
    <cellStyle name="Normal 15 165" xfId="929"/>
    <cellStyle name="Normal 15 166" xfId="930"/>
    <cellStyle name="Normal 15 167" xfId="931"/>
    <cellStyle name="Normal 15 168" xfId="932"/>
    <cellStyle name="Normal 15 169" xfId="933"/>
    <cellStyle name="Normal 15 17" xfId="934"/>
    <cellStyle name="Normal 15 170" xfId="935"/>
    <cellStyle name="Normal 15 171" xfId="936"/>
    <cellStyle name="Normal 15 172" xfId="937"/>
    <cellStyle name="Normal 15 173" xfId="938"/>
    <cellStyle name="Normal 15 174" xfId="939"/>
    <cellStyle name="Normal 15 175" xfId="940"/>
    <cellStyle name="Normal 15 176" xfId="941"/>
    <cellStyle name="Normal 15 177" xfId="942"/>
    <cellStyle name="Normal 15 178" xfId="943"/>
    <cellStyle name="Normal 15 179" xfId="944"/>
    <cellStyle name="Normal 15 18" xfId="945"/>
    <cellStyle name="Normal 15 180" xfId="946"/>
    <cellStyle name="Normal 15 181" xfId="947"/>
    <cellStyle name="Normal 15 182" xfId="948"/>
    <cellStyle name="Normal 15 183" xfId="949"/>
    <cellStyle name="Normal 15 184" xfId="950"/>
    <cellStyle name="Normal 15 185" xfId="951"/>
    <cellStyle name="Normal 15 186" xfId="952"/>
    <cellStyle name="Normal 15 187" xfId="953"/>
    <cellStyle name="Normal 15 188" xfId="954"/>
    <cellStyle name="Normal 15 19" xfId="955"/>
    <cellStyle name="Normal 15 2" xfId="956"/>
    <cellStyle name="Normal 15 20" xfId="957"/>
    <cellStyle name="Normal 15 21" xfId="958"/>
    <cellStyle name="Normal 15 21 25" xfId="959"/>
    <cellStyle name="Normal 15 21 58" xfId="960"/>
    <cellStyle name="Normal 15 21 60" xfId="961"/>
    <cellStyle name="Normal 15 22" xfId="962"/>
    <cellStyle name="Normal 15 22 17" xfId="963"/>
    <cellStyle name="Normal 15 22 24" xfId="964"/>
    <cellStyle name="Normal 15 22 3" xfId="965"/>
    <cellStyle name="Normal 15 22 50" xfId="966"/>
    <cellStyle name="Normal 15 23" xfId="967"/>
    <cellStyle name="Normal 15 24" xfId="968"/>
    <cellStyle name="Normal 15 25" xfId="969"/>
    <cellStyle name="Normal 15 25 2" xfId="970"/>
    <cellStyle name="Normal 15 25 53" xfId="971"/>
    <cellStyle name="Normal 15 26" xfId="972"/>
    <cellStyle name="Normal 15 26 75" xfId="973"/>
    <cellStyle name="Normal 15 27" xfId="974"/>
    <cellStyle name="Normal 15 27 77" xfId="975"/>
    <cellStyle name="Normal 15 27 9" xfId="976"/>
    <cellStyle name="Normal 15 28" xfId="977"/>
    <cellStyle name="Normal 15 29" xfId="978"/>
    <cellStyle name="Normal 15 3" xfId="979"/>
    <cellStyle name="Normal 15 3 27" xfId="980"/>
    <cellStyle name="Normal 15 3 55" xfId="981"/>
    <cellStyle name="Normal 15 30" xfId="982"/>
    <cellStyle name="Normal 15 31" xfId="983"/>
    <cellStyle name="Normal 15 32" xfId="984"/>
    <cellStyle name="Normal 15 33" xfId="985"/>
    <cellStyle name="Normal 15 34" xfId="986"/>
    <cellStyle name="Normal 15 35" xfId="987"/>
    <cellStyle name="Normal 15 36" xfId="988"/>
    <cellStyle name="Normal 15 37" xfId="989"/>
    <cellStyle name="Normal 15 38" xfId="990"/>
    <cellStyle name="Normal 15 39" xfId="991"/>
    <cellStyle name="Normal 15 4" xfId="992"/>
    <cellStyle name="Normal 15 4 12" xfId="993"/>
    <cellStyle name="Normal 15 4 71" xfId="994"/>
    <cellStyle name="Normal 15 40" xfId="995"/>
    <cellStyle name="Normal 15 41" xfId="996"/>
    <cellStyle name="Normal 15 42" xfId="997"/>
    <cellStyle name="Normal 15 43" xfId="998"/>
    <cellStyle name="Normal 15 44" xfId="999"/>
    <cellStyle name="Normal 15 45" xfId="1000"/>
    <cellStyle name="Normal 15 46" xfId="1001"/>
    <cellStyle name="Normal 15 47" xfId="1002"/>
    <cellStyle name="Normal 15 48" xfId="1003"/>
    <cellStyle name="Normal 15 49" xfId="1004"/>
    <cellStyle name="Normal 15 5" xfId="1005"/>
    <cellStyle name="Normal 15 5 44" xfId="1006"/>
    <cellStyle name="Normal 15 5 44 2" xfId="22603"/>
    <cellStyle name="Normal 15 50" xfId="1007"/>
    <cellStyle name="Normal 15 51" xfId="1008"/>
    <cellStyle name="Normal 15 52" xfId="1009"/>
    <cellStyle name="Normal 15 53" xfId="1010"/>
    <cellStyle name="Normal 15 54" xfId="1011"/>
    <cellStyle name="Normal 15 55" xfId="1012"/>
    <cellStyle name="Normal 15 56" xfId="1013"/>
    <cellStyle name="Normal 15 57" xfId="1014"/>
    <cellStyle name="Normal 15 58" xfId="1015"/>
    <cellStyle name="Normal 15 59" xfId="1016"/>
    <cellStyle name="Normal 15 6" xfId="1017"/>
    <cellStyle name="Normal 15 6 34" xfId="1018"/>
    <cellStyle name="Normal 15 60" xfId="1019"/>
    <cellStyle name="Normal 15 61" xfId="1020"/>
    <cellStyle name="Normal 15 62" xfId="1021"/>
    <cellStyle name="Normal 15 63" xfId="1022"/>
    <cellStyle name="Normal 15 64" xfId="1023"/>
    <cellStyle name="Normal 15 65" xfId="1024"/>
    <cellStyle name="Normal 15 66" xfId="1025"/>
    <cellStyle name="Normal 15 67" xfId="1026"/>
    <cellStyle name="Normal 15 68" xfId="1027"/>
    <cellStyle name="Normal 15 69" xfId="1028"/>
    <cellStyle name="Normal 15 7" xfId="1029"/>
    <cellStyle name="Normal 15 7 3" xfId="1030"/>
    <cellStyle name="Normal 15 7 31" xfId="1031"/>
    <cellStyle name="Normal 15 7 37" xfId="1032"/>
    <cellStyle name="Normal 15 7 57" xfId="1033"/>
    <cellStyle name="Normal 15 70" xfId="1034"/>
    <cellStyle name="Normal 15 71" xfId="1035"/>
    <cellStyle name="Normal 15 72" xfId="1036"/>
    <cellStyle name="Normal 15 73" xfId="1037"/>
    <cellStyle name="Normal 15 74" xfId="1038"/>
    <cellStyle name="Normal 15 75" xfId="1039"/>
    <cellStyle name="Normal 15 76" xfId="1040"/>
    <cellStyle name="Normal 15 77" xfId="1041"/>
    <cellStyle name="Normal 15 78" xfId="1042"/>
    <cellStyle name="Normal 15 79" xfId="1043"/>
    <cellStyle name="Normal 15 8" xfId="1044"/>
    <cellStyle name="Normal 15 8 31" xfId="1045"/>
    <cellStyle name="Normal 15 8 79" xfId="1046"/>
    <cellStyle name="Normal 15 8 79 2" xfId="22604"/>
    <cellStyle name="Normal 15 80" xfId="1047"/>
    <cellStyle name="Normal 15 81" xfId="1048"/>
    <cellStyle name="Normal 15 82" xfId="1049"/>
    <cellStyle name="Normal 15 83" xfId="1050"/>
    <cellStyle name="Normal 15 84" xfId="1051"/>
    <cellStyle name="Normal 15 85" xfId="1052"/>
    <cellStyle name="Normal 15 86" xfId="1053"/>
    <cellStyle name="Normal 15 87" xfId="1054"/>
    <cellStyle name="Normal 15 88" xfId="1055"/>
    <cellStyle name="Normal 15 89" xfId="1056"/>
    <cellStyle name="Normal 15 9" xfId="1057"/>
    <cellStyle name="Normal 15 90" xfId="1058"/>
    <cellStyle name="Normal 15 91" xfId="1059"/>
    <cellStyle name="Normal 15 92" xfId="1060"/>
    <cellStyle name="Normal 15 93" xfId="1061"/>
    <cellStyle name="Normal 15 94" xfId="1062"/>
    <cellStyle name="Normal 15 95" xfId="1063"/>
    <cellStyle name="Normal 15 96" xfId="1064"/>
    <cellStyle name="Normal 15 97" xfId="1065"/>
    <cellStyle name="Normal 15 98" xfId="1066"/>
    <cellStyle name="Normal 15 99" xfId="1067"/>
    <cellStyle name="Normal 150" xfId="1068"/>
    <cellStyle name="Normal 151" xfId="1069"/>
    <cellStyle name="Normal 152" xfId="1070"/>
    <cellStyle name="Normal 153" xfId="1071"/>
    <cellStyle name="Normal 153 10" xfId="1072"/>
    <cellStyle name="Normal 153 11" xfId="1073"/>
    <cellStyle name="Normal 153 12" xfId="1074"/>
    <cellStyle name="Normal 153 2" xfId="1075"/>
    <cellStyle name="Normal 153 3" xfId="1076"/>
    <cellStyle name="Normal 153 4" xfId="1077"/>
    <cellStyle name="Normal 153 5" xfId="1078"/>
    <cellStyle name="Normal 153 6" xfId="1079"/>
    <cellStyle name="Normal 153 7" xfId="1080"/>
    <cellStyle name="Normal 153 8" xfId="1081"/>
    <cellStyle name="Normal 153 9" xfId="1082"/>
    <cellStyle name="Normal 154" xfId="1083"/>
    <cellStyle name="Normal 154 10" xfId="1084"/>
    <cellStyle name="Normal 154 11" xfId="1085"/>
    <cellStyle name="Normal 154 11 2" xfId="1086"/>
    <cellStyle name="Normal 154 11 3" xfId="1087"/>
    <cellStyle name="Normal 154 2" xfId="1088"/>
    <cellStyle name="Normal 154 3" xfId="1089"/>
    <cellStyle name="Normal 154 4" xfId="1090"/>
    <cellStyle name="Normal 154 5" xfId="1091"/>
    <cellStyle name="Normal 154 6" xfId="1092"/>
    <cellStyle name="Normal 154 7" xfId="1093"/>
    <cellStyle name="Normal 154 8" xfId="1094"/>
    <cellStyle name="Normal 154 9" xfId="1095"/>
    <cellStyle name="Normal 155" xfId="1096"/>
    <cellStyle name="Normal 16" xfId="1097"/>
    <cellStyle name="Normal 16 10" xfId="1098"/>
    <cellStyle name="Normal 16 10 81" xfId="1099"/>
    <cellStyle name="Normal 16 10 9" xfId="1100"/>
    <cellStyle name="Normal 16 100" xfId="1101"/>
    <cellStyle name="Normal 16 101" xfId="1102"/>
    <cellStyle name="Normal 16 102" xfId="1103"/>
    <cellStyle name="Normal 16 103" xfId="1104"/>
    <cellStyle name="Normal 16 104" xfId="1105"/>
    <cellStyle name="Normal 16 105" xfId="1106"/>
    <cellStyle name="Normal 16 106" xfId="1107"/>
    <cellStyle name="Normal 16 107" xfId="1108"/>
    <cellStyle name="Normal 16 108" xfId="1109"/>
    <cellStyle name="Normal 16 109" xfId="1110"/>
    <cellStyle name="Normal 16 11" xfId="1111"/>
    <cellStyle name="Normal 16 11 31" xfId="1112"/>
    <cellStyle name="Normal 16 11 37" xfId="1113"/>
    <cellStyle name="Normal 16 11 37 2" xfId="22605"/>
    <cellStyle name="Normal 16 11 44" xfId="1114"/>
    <cellStyle name="Normal 16 110" xfId="1115"/>
    <cellStyle name="Normal 16 111" xfId="1116"/>
    <cellStyle name="Normal 16 112" xfId="1117"/>
    <cellStyle name="Normal 16 113" xfId="1118"/>
    <cellStyle name="Normal 16 114" xfId="1119"/>
    <cellStyle name="Normal 16 115" xfId="1120"/>
    <cellStyle name="Normal 16 116" xfId="1121"/>
    <cellStyle name="Normal 16 117" xfId="1122"/>
    <cellStyle name="Normal 16 118" xfId="1123"/>
    <cellStyle name="Normal 16 119" xfId="1124"/>
    <cellStyle name="Normal 16 12" xfId="1125"/>
    <cellStyle name="Normal 16 12 2" xfId="1126"/>
    <cellStyle name="Normal 16 120" xfId="1127"/>
    <cellStyle name="Normal 16 121" xfId="1128"/>
    <cellStyle name="Normal 16 122" xfId="1129"/>
    <cellStyle name="Normal 16 123" xfId="1130"/>
    <cellStyle name="Normal 16 124" xfId="1131"/>
    <cellStyle name="Normal 16 125" xfId="1132"/>
    <cellStyle name="Normal 16 126" xfId="1133"/>
    <cellStyle name="Normal 16 127" xfId="1134"/>
    <cellStyle name="Normal 16 128" xfId="1135"/>
    <cellStyle name="Normal 16 129" xfId="1136"/>
    <cellStyle name="Normal 16 13" xfId="1137"/>
    <cellStyle name="Normal 16 130" xfId="1138"/>
    <cellStyle name="Normal 16 131" xfId="1139"/>
    <cellStyle name="Normal 16 132" xfId="1140"/>
    <cellStyle name="Normal 16 133" xfId="1141"/>
    <cellStyle name="Normal 16 134" xfId="1142"/>
    <cellStyle name="Normal 16 135" xfId="1143"/>
    <cellStyle name="Normal 16 136" xfId="1144"/>
    <cellStyle name="Normal 16 137" xfId="1145"/>
    <cellStyle name="Normal 16 138" xfId="1146"/>
    <cellStyle name="Normal 16 139" xfId="1147"/>
    <cellStyle name="Normal 16 14" xfId="1148"/>
    <cellStyle name="Normal 16 14 15" xfId="1149"/>
    <cellStyle name="Normal 16 140" xfId="1150"/>
    <cellStyle name="Normal 16 141" xfId="1151"/>
    <cellStyle name="Normal 16 142" xfId="1152"/>
    <cellStyle name="Normal 16 143" xfId="1153"/>
    <cellStyle name="Normal 16 144" xfId="1154"/>
    <cellStyle name="Normal 16 145" xfId="1155"/>
    <cellStyle name="Normal 16 146" xfId="1156"/>
    <cellStyle name="Normal 16 147" xfId="1157"/>
    <cellStyle name="Normal 16 148" xfId="1158"/>
    <cellStyle name="Normal 16 149" xfId="1159"/>
    <cellStyle name="Normal 16 15" xfId="1160"/>
    <cellStyle name="Normal 16 15 31" xfId="1161"/>
    <cellStyle name="Normal 16 15 74" xfId="1162"/>
    <cellStyle name="Normal 16 150" xfId="1163"/>
    <cellStyle name="Normal 16 151" xfId="1164"/>
    <cellStyle name="Normal 16 152" xfId="1165"/>
    <cellStyle name="Normal 16 153" xfId="1166"/>
    <cellStyle name="Normal 16 154" xfId="1167"/>
    <cellStyle name="Normal 16 155" xfId="1168"/>
    <cellStyle name="Normal 16 156" xfId="1169"/>
    <cellStyle name="Normal 16 157" xfId="1170"/>
    <cellStyle name="Normal 16 158" xfId="1171"/>
    <cellStyle name="Normal 16 159" xfId="1172"/>
    <cellStyle name="Normal 16 16" xfId="1173"/>
    <cellStyle name="Normal 16 16 52" xfId="1174"/>
    <cellStyle name="Normal 16 16 82" xfId="1175"/>
    <cellStyle name="Normal 16 160" xfId="1176"/>
    <cellStyle name="Normal 16 161" xfId="1177"/>
    <cellStyle name="Normal 16 162" xfId="1178"/>
    <cellStyle name="Normal 16 163" xfId="1179"/>
    <cellStyle name="Normal 16 164" xfId="1180"/>
    <cellStyle name="Normal 16 165" xfId="1181"/>
    <cellStyle name="Normal 16 166" xfId="1182"/>
    <cellStyle name="Normal 16 167" xfId="1183"/>
    <cellStyle name="Normal 16 168" xfId="1184"/>
    <cellStyle name="Normal 16 169" xfId="1185"/>
    <cellStyle name="Normal 16 17" xfId="1186"/>
    <cellStyle name="Normal 16 17 31" xfId="1187"/>
    <cellStyle name="Normal 16 17 31 2" xfId="22606"/>
    <cellStyle name="Normal 16 17 32" xfId="1188"/>
    <cellStyle name="Normal 16 17 34" xfId="1189"/>
    <cellStyle name="Normal 16 17 34 2" xfId="22607"/>
    <cellStyle name="Normal 16 170" xfId="1190"/>
    <cellStyle name="Normal 16 171" xfId="1191"/>
    <cellStyle name="Normal 16 172" xfId="1192"/>
    <cellStyle name="Normal 16 173" xfId="1193"/>
    <cellStyle name="Normal 16 174" xfId="1194"/>
    <cellStyle name="Normal 16 175" xfId="1195"/>
    <cellStyle name="Normal 16 176" xfId="1196"/>
    <cellStyle name="Normal 16 177" xfId="1197"/>
    <cellStyle name="Normal 16 178" xfId="1198"/>
    <cellStyle name="Normal 16 179" xfId="1199"/>
    <cellStyle name="Normal 16 18" xfId="1200"/>
    <cellStyle name="Normal 16 18 10" xfId="1201"/>
    <cellStyle name="Normal 16 18 31" xfId="1202"/>
    <cellStyle name="Normal 16 18 31 2" xfId="22608"/>
    <cellStyle name="Normal 16 180" xfId="1203"/>
    <cellStyle name="Normal 16 181" xfId="1204"/>
    <cellStyle name="Normal 16 182" xfId="1205"/>
    <cellStyle name="Normal 16 183" xfId="1206"/>
    <cellStyle name="Normal 16 184" xfId="1207"/>
    <cellStyle name="Normal 16 185" xfId="1208"/>
    <cellStyle name="Normal 16 186" xfId="1209"/>
    <cellStyle name="Normal 16 187" xfId="1210"/>
    <cellStyle name="Normal 16 188" xfId="1211"/>
    <cellStyle name="Normal 16 19" xfId="1212"/>
    <cellStyle name="Normal 16 19 11" xfId="1213"/>
    <cellStyle name="Normal 16 19 4" xfId="1214"/>
    <cellStyle name="Normal 16 19 56" xfId="1215"/>
    <cellStyle name="Normal 16 19 57" xfId="1216"/>
    <cellStyle name="Normal 16 19 57 2" xfId="22609"/>
    <cellStyle name="Normal 16 19 65" xfId="1217"/>
    <cellStyle name="Normal 16 19 65 2" xfId="22610"/>
    <cellStyle name="Normal 16 2" xfId="1218"/>
    <cellStyle name="Normal 16 2 2" xfId="1219"/>
    <cellStyle name="Normal 16 2 33" xfId="1220"/>
    <cellStyle name="Normal 16 2 33 2" xfId="22611"/>
    <cellStyle name="Normal 16 2 45" xfId="1221"/>
    <cellStyle name="Normal 16 2 73" xfId="1222"/>
    <cellStyle name="Normal 16 2 73 2" xfId="22612"/>
    <cellStyle name="Normal 16 20" xfId="1223"/>
    <cellStyle name="Normal 16 20 40" xfId="1224"/>
    <cellStyle name="Normal 16 21" xfId="1225"/>
    <cellStyle name="Normal 16 21 71" xfId="1226"/>
    <cellStyle name="Normal 16 21 71 2" xfId="22613"/>
    <cellStyle name="Normal 16 22" xfId="1227"/>
    <cellStyle name="Normal 16 22 25" xfId="1228"/>
    <cellStyle name="Normal 16 22 62" xfId="1229"/>
    <cellStyle name="Normal 16 22 84" xfId="1230"/>
    <cellStyle name="Normal 16 23" xfId="1231"/>
    <cellStyle name="Normal 16 23 63" xfId="1232"/>
    <cellStyle name="Normal 16 23 63 2" xfId="22614"/>
    <cellStyle name="Normal 16 23 66" xfId="1233"/>
    <cellStyle name="Normal 16 23 90" xfId="1234"/>
    <cellStyle name="Normal 16 23 90 2" xfId="22615"/>
    <cellStyle name="Normal 16 24" xfId="1235"/>
    <cellStyle name="Normal 16 24 42" xfId="1236"/>
    <cellStyle name="Normal 16 24 75" xfId="1237"/>
    <cellStyle name="Normal 16 25" xfId="1238"/>
    <cellStyle name="Normal 16 25 12" xfId="1239"/>
    <cellStyle name="Normal 16 25 30" xfId="1240"/>
    <cellStyle name="Normal 16 25 65" xfId="1241"/>
    <cellStyle name="Normal 16 25 7" xfId="1242"/>
    <cellStyle name="Normal 16 25 7 2" xfId="22616"/>
    <cellStyle name="Normal 16 26" xfId="1243"/>
    <cellStyle name="Normal 16 26 15" xfId="1244"/>
    <cellStyle name="Normal 16 26 15 2" xfId="22617"/>
    <cellStyle name="Normal 16 26 19" xfId="1245"/>
    <cellStyle name="Normal 16 26 82" xfId="1246"/>
    <cellStyle name="Normal 16 27" xfId="1247"/>
    <cellStyle name="Normal 16 27 25" xfId="1248"/>
    <cellStyle name="Normal 16 27 76" xfId="1249"/>
    <cellStyle name="Normal 16 27 76 2" xfId="22618"/>
    <cellStyle name="Normal 16 28" xfId="1250"/>
    <cellStyle name="Normal 16 29" xfId="1251"/>
    <cellStyle name="Normal 16 3" xfId="1252"/>
    <cellStyle name="Normal 16 3 13" xfId="1253"/>
    <cellStyle name="Normal 16 3 16" xfId="1254"/>
    <cellStyle name="Normal 16 3 17" xfId="1255"/>
    <cellStyle name="Normal 16 3 41" xfId="1256"/>
    <cellStyle name="Normal 16 3 86" xfId="1257"/>
    <cellStyle name="Normal 16 30" xfId="1258"/>
    <cellStyle name="Normal 16 31" xfId="1259"/>
    <cellStyle name="Normal 16 32" xfId="1260"/>
    <cellStyle name="Normal 16 33" xfId="1261"/>
    <cellStyle name="Normal 16 34" xfId="1262"/>
    <cellStyle name="Normal 16 35" xfId="1263"/>
    <cellStyle name="Normal 16 36" xfId="1264"/>
    <cellStyle name="Normal 16 37" xfId="1265"/>
    <cellStyle name="Normal 16 38" xfId="1266"/>
    <cellStyle name="Normal 16 39" xfId="1267"/>
    <cellStyle name="Normal 16 4" xfId="1268"/>
    <cellStyle name="Normal 16 4 19" xfId="1269"/>
    <cellStyle name="Normal 16 4 19 2" xfId="22619"/>
    <cellStyle name="Normal 16 4 33" xfId="1270"/>
    <cellStyle name="Normal 16 4 33 2" xfId="22620"/>
    <cellStyle name="Normal 16 4 50" xfId="1271"/>
    <cellStyle name="Normal 16 4 65" xfId="1272"/>
    <cellStyle name="Normal 16 4 65 2" xfId="22621"/>
    <cellStyle name="Normal 16 40" xfId="1273"/>
    <cellStyle name="Normal 16 41" xfId="1274"/>
    <cellStyle name="Normal 16 42" xfId="1275"/>
    <cellStyle name="Normal 16 43" xfId="1276"/>
    <cellStyle name="Normal 16 44" xfId="1277"/>
    <cellStyle name="Normal 16 45" xfId="1278"/>
    <cellStyle name="Normal 16 46" xfId="1279"/>
    <cellStyle name="Normal 16 47" xfId="1280"/>
    <cellStyle name="Normal 16 48" xfId="1281"/>
    <cellStyle name="Normal 16 49" xfId="1282"/>
    <cellStyle name="Normal 16 5" xfId="1283"/>
    <cellStyle name="Normal 16 5 24" xfId="1284"/>
    <cellStyle name="Normal 16 5 4" xfId="1285"/>
    <cellStyle name="Normal 16 50" xfId="1286"/>
    <cellStyle name="Normal 16 51" xfId="1287"/>
    <cellStyle name="Normal 16 52" xfId="1288"/>
    <cellStyle name="Normal 16 53" xfId="1289"/>
    <cellStyle name="Normal 16 54" xfId="1290"/>
    <cellStyle name="Normal 16 55" xfId="1291"/>
    <cellStyle name="Normal 16 56" xfId="1292"/>
    <cellStyle name="Normal 16 57" xfId="1293"/>
    <cellStyle name="Normal 16 58" xfId="1294"/>
    <cellStyle name="Normal 16 59" xfId="1295"/>
    <cellStyle name="Normal 16 6" xfId="1296"/>
    <cellStyle name="Normal 16 60" xfId="1297"/>
    <cellStyle name="Normal 16 61" xfId="1298"/>
    <cellStyle name="Normal 16 62" xfId="1299"/>
    <cellStyle name="Normal 16 63" xfId="1300"/>
    <cellStyle name="Normal 16 64" xfId="1301"/>
    <cellStyle name="Normal 16 65" xfId="1302"/>
    <cellStyle name="Normal 16 66" xfId="1303"/>
    <cellStyle name="Normal 16 67" xfId="1304"/>
    <cellStyle name="Normal 16 68" xfId="1305"/>
    <cellStyle name="Normal 16 69" xfId="1306"/>
    <cellStyle name="Normal 16 7" xfId="1307"/>
    <cellStyle name="Normal 16 70" xfId="1308"/>
    <cellStyle name="Normal 16 71" xfId="1309"/>
    <cellStyle name="Normal 16 72" xfId="1310"/>
    <cellStyle name="Normal 16 73" xfId="1311"/>
    <cellStyle name="Normal 16 74" xfId="1312"/>
    <cellStyle name="Normal 16 75" xfId="1313"/>
    <cellStyle name="Normal 16 76" xfId="1314"/>
    <cellStyle name="Normal 16 77" xfId="1315"/>
    <cellStyle name="Normal 16 78" xfId="1316"/>
    <cellStyle name="Normal 16 79" xfId="1317"/>
    <cellStyle name="Normal 16 8" xfId="1318"/>
    <cellStyle name="Normal 16 80" xfId="1319"/>
    <cellStyle name="Normal 16 81" xfId="1320"/>
    <cellStyle name="Normal 16 82" xfId="1321"/>
    <cellStyle name="Normal 16 83" xfId="1322"/>
    <cellStyle name="Normal 16 84" xfId="1323"/>
    <cellStyle name="Normal 16 85" xfId="1324"/>
    <cellStyle name="Normal 16 86" xfId="1325"/>
    <cellStyle name="Normal 16 87" xfId="1326"/>
    <cellStyle name="Normal 16 88" xfId="1327"/>
    <cellStyle name="Normal 16 89" xfId="1328"/>
    <cellStyle name="Normal 16 9" xfId="1329"/>
    <cellStyle name="Normal 16 90" xfId="1330"/>
    <cellStyle name="Normal 16 91" xfId="1331"/>
    <cellStyle name="Normal 16 92" xfId="1332"/>
    <cellStyle name="Normal 16 93" xfId="1333"/>
    <cellStyle name="Normal 16 94" xfId="1334"/>
    <cellStyle name="Normal 16 95" xfId="1335"/>
    <cellStyle name="Normal 16 96" xfId="1336"/>
    <cellStyle name="Normal 16 97" xfId="1337"/>
    <cellStyle name="Normal 16 98" xfId="1338"/>
    <cellStyle name="Normal 16 99" xfId="1339"/>
    <cellStyle name="Normal 160" xfId="1340"/>
    <cellStyle name="Normal 160 2" xfId="1341"/>
    <cellStyle name="Normal 160 3" xfId="1342"/>
    <cellStyle name="Normal 160 4" xfId="1343"/>
    <cellStyle name="Normal 17" xfId="1344"/>
    <cellStyle name="Normal 17 10" xfId="1345"/>
    <cellStyle name="Normal 17 100" xfId="1346"/>
    <cellStyle name="Normal 17 101" xfId="1347"/>
    <cellStyle name="Normal 17 102" xfId="1348"/>
    <cellStyle name="Normal 17 103" xfId="1349"/>
    <cellStyle name="Normal 17 104" xfId="1350"/>
    <cellStyle name="Normal 17 105" xfId="1351"/>
    <cellStyle name="Normal 17 106" xfId="1352"/>
    <cellStyle name="Normal 17 107" xfId="1353"/>
    <cellStyle name="Normal 17 108" xfId="1354"/>
    <cellStyle name="Normal 17 109" xfId="1355"/>
    <cellStyle name="Normal 17 11" xfId="1356"/>
    <cellStyle name="Normal 17 110" xfId="1357"/>
    <cellStyle name="Normal 17 111" xfId="1358"/>
    <cellStyle name="Normal 17 112" xfId="1359"/>
    <cellStyle name="Normal 17 113" xfId="1360"/>
    <cellStyle name="Normal 17 114" xfId="1361"/>
    <cellStyle name="Normal 17 115" xfId="1362"/>
    <cellStyle name="Normal 17 116" xfId="1363"/>
    <cellStyle name="Normal 17 117" xfId="1364"/>
    <cellStyle name="Normal 17 118" xfId="1365"/>
    <cellStyle name="Normal 17 119" xfId="1366"/>
    <cellStyle name="Normal 17 12" xfId="1367"/>
    <cellStyle name="Normal 17 12 10" xfId="1368"/>
    <cellStyle name="Normal 17 12 10 10" xfId="1369"/>
    <cellStyle name="Normal 17 12 10 11" xfId="1370"/>
    <cellStyle name="Normal 17 12 10 12" xfId="1371"/>
    <cellStyle name="Normal 17 12 10 2" xfId="1372"/>
    <cellStyle name="Normal 17 12 10 3" xfId="1373"/>
    <cellStyle name="Normal 17 12 10 4" xfId="1374"/>
    <cellStyle name="Normal 17 12 10 5" xfId="1375"/>
    <cellStyle name="Normal 17 12 10 6" xfId="1376"/>
    <cellStyle name="Normal 17 12 10 7" xfId="1377"/>
    <cellStyle name="Normal 17 12 10 8" xfId="1378"/>
    <cellStyle name="Normal 17 12 10 9" xfId="1379"/>
    <cellStyle name="Normal 17 12 2" xfId="1380"/>
    <cellStyle name="Normal 17 12 2 10" xfId="1381"/>
    <cellStyle name="Normal 17 12 2 11" xfId="1382"/>
    <cellStyle name="Normal 17 12 2 12" xfId="1383"/>
    <cellStyle name="Normal 17 12 2 13" xfId="1384"/>
    <cellStyle name="Normal 17 12 2 14" xfId="1385"/>
    <cellStyle name="Normal 17 12 2 15" xfId="1386"/>
    <cellStyle name="Normal 17 12 2 2" xfId="1387"/>
    <cellStyle name="Normal 17 12 2 3" xfId="1388"/>
    <cellStyle name="Normal 17 12 2 4" xfId="1389"/>
    <cellStyle name="Normal 17 12 2 5" xfId="1390"/>
    <cellStyle name="Normal 17 12 2 6" xfId="1391"/>
    <cellStyle name="Normal 17 12 2 7" xfId="1392"/>
    <cellStyle name="Normal 17 12 2 8" xfId="1393"/>
    <cellStyle name="Normal 17 12 2 9" xfId="1394"/>
    <cellStyle name="Normal 17 12 3" xfId="1395"/>
    <cellStyle name="Normal 17 12 4" xfId="1396"/>
    <cellStyle name="Normal 17 12 5" xfId="1397"/>
    <cellStyle name="Normal 17 12 6" xfId="1398"/>
    <cellStyle name="Normal 17 12 7" xfId="1399"/>
    <cellStyle name="Normal 17 12 8" xfId="1400"/>
    <cellStyle name="Normal 17 12 9" xfId="1401"/>
    <cellStyle name="Normal 17 12 9 10" xfId="1402"/>
    <cellStyle name="Normal 17 12 9 11" xfId="1403"/>
    <cellStyle name="Normal 17 12 9 12" xfId="1404"/>
    <cellStyle name="Normal 17 12 9 13" xfId="1405"/>
    <cellStyle name="Normal 17 12 9 2" xfId="1406"/>
    <cellStyle name="Normal 17 12 9 3" xfId="1407"/>
    <cellStyle name="Normal 17 12 9 4" xfId="1408"/>
    <cellStyle name="Normal 17 12 9 5" xfId="1409"/>
    <cellStyle name="Normal 17 12 9 6" xfId="1410"/>
    <cellStyle name="Normal 17 12 9 7" xfId="1411"/>
    <cellStyle name="Normal 17 12 9 8" xfId="1412"/>
    <cellStyle name="Normal 17 12 9 9" xfId="1413"/>
    <cellStyle name="Normal 17 120" xfId="1414"/>
    <cellStyle name="Normal 17 121" xfId="1415"/>
    <cellStyle name="Normal 17 122" xfId="1416"/>
    <cellStyle name="Normal 17 123" xfId="1417"/>
    <cellStyle name="Normal 17 124" xfId="1418"/>
    <cellStyle name="Normal 17 125" xfId="1419"/>
    <cellStyle name="Normal 17 126" xfId="1420"/>
    <cellStyle name="Normal 17 127" xfId="1421"/>
    <cellStyle name="Normal 17 128" xfId="1422"/>
    <cellStyle name="Normal 17 129" xfId="1423"/>
    <cellStyle name="Normal 17 13" xfId="1424"/>
    <cellStyle name="Normal 17 130" xfId="1425"/>
    <cellStyle name="Normal 17 131" xfId="1426"/>
    <cellStyle name="Normal 17 132" xfId="1427"/>
    <cellStyle name="Normal 17 133" xfId="1428"/>
    <cellStyle name="Normal 17 134" xfId="1429"/>
    <cellStyle name="Normal 17 135" xfId="1430"/>
    <cellStyle name="Normal 17 136" xfId="1431"/>
    <cellStyle name="Normal 17 137" xfId="1432"/>
    <cellStyle name="Normal 17 138" xfId="1433"/>
    <cellStyle name="Normal 17 139" xfId="1434"/>
    <cellStyle name="Normal 17 14" xfId="1435"/>
    <cellStyle name="Normal 17 140" xfId="1436"/>
    <cellStyle name="Normal 17 141" xfId="1437"/>
    <cellStyle name="Normal 17 142" xfId="1438"/>
    <cellStyle name="Normal 17 143" xfId="1439"/>
    <cellStyle name="Normal 17 144" xfId="1440"/>
    <cellStyle name="Normal 17 145" xfId="1441"/>
    <cellStyle name="Normal 17 146" xfId="1442"/>
    <cellStyle name="Normal 17 147" xfId="1443"/>
    <cellStyle name="Normal 17 148" xfId="1444"/>
    <cellStyle name="Normal 17 149" xfId="1445"/>
    <cellStyle name="Normal 17 15" xfId="1446"/>
    <cellStyle name="Normal 17 150" xfId="1447"/>
    <cellStyle name="Normal 17 151" xfId="1448"/>
    <cellStyle name="Normal 17 152" xfId="1449"/>
    <cellStyle name="Normal 17 153" xfId="1450"/>
    <cellStyle name="Normal 17 154" xfId="1451"/>
    <cellStyle name="Normal 17 155" xfId="1452"/>
    <cellStyle name="Normal 17 156" xfId="1453"/>
    <cellStyle name="Normal 17 157" xfId="1454"/>
    <cellStyle name="Normal 17 158" xfId="1455"/>
    <cellStyle name="Normal 17 159" xfId="1456"/>
    <cellStyle name="Normal 17 16" xfId="1457"/>
    <cellStyle name="Normal 17 160" xfId="1458"/>
    <cellStyle name="Normal 17 161" xfId="1459"/>
    <cellStyle name="Normal 17 162" xfId="1460"/>
    <cellStyle name="Normal 17 163" xfId="1461"/>
    <cellStyle name="Normal 17 164" xfId="1462"/>
    <cellStyle name="Normal 17 165" xfId="1463"/>
    <cellStyle name="Normal 17 166" xfId="1464"/>
    <cellStyle name="Normal 17 167" xfId="1465"/>
    <cellStyle name="Normal 17 168" xfId="1466"/>
    <cellStyle name="Normal 17 169" xfId="1467"/>
    <cellStyle name="Normal 17 17" xfId="1468"/>
    <cellStyle name="Normal 17 170" xfId="1469"/>
    <cellStyle name="Normal 17 171" xfId="1470"/>
    <cellStyle name="Normal 17 172" xfId="1471"/>
    <cellStyle name="Normal 17 173" xfId="1472"/>
    <cellStyle name="Normal 17 174" xfId="1473"/>
    <cellStyle name="Normal 17 175" xfId="1474"/>
    <cellStyle name="Normal 17 176" xfId="1475"/>
    <cellStyle name="Normal 17 177" xfId="1476"/>
    <cellStyle name="Normal 17 178" xfId="1477"/>
    <cellStyle name="Normal 17 179" xfId="1478"/>
    <cellStyle name="Normal 17 18" xfId="1479"/>
    <cellStyle name="Normal 17 180" xfId="1480"/>
    <cellStyle name="Normal 17 181" xfId="1481"/>
    <cellStyle name="Normal 17 182" xfId="1482"/>
    <cellStyle name="Normal 17 183" xfId="1483"/>
    <cellStyle name="Normal 17 184" xfId="1484"/>
    <cellStyle name="Normal 17 185" xfId="1485"/>
    <cellStyle name="Normal 17 186" xfId="1486"/>
    <cellStyle name="Normal 17 187" xfId="1487"/>
    <cellStyle name="Normal 17 188" xfId="1488"/>
    <cellStyle name="Normal 17 19" xfId="1489"/>
    <cellStyle name="Normal 17 2" xfId="1490"/>
    <cellStyle name="Normal 17 20" xfId="1491"/>
    <cellStyle name="Normal 17 21" xfId="1492"/>
    <cellStyle name="Normal 17 22" xfId="1493"/>
    <cellStyle name="Normal 17 23" xfId="1494"/>
    <cellStyle name="Normal 17 24" xfId="1495"/>
    <cellStyle name="Normal 17 25" xfId="1496"/>
    <cellStyle name="Normal 17 26" xfId="1497"/>
    <cellStyle name="Normal 17 27" xfId="1498"/>
    <cellStyle name="Normal 17 28" xfId="1499"/>
    <cellStyle name="Normal 17 29" xfId="1500"/>
    <cellStyle name="Normal 17 3" xfId="1501"/>
    <cellStyle name="Normal 17 30" xfId="1502"/>
    <cellStyle name="Normal 17 31" xfId="1503"/>
    <cellStyle name="Normal 17 32" xfId="1504"/>
    <cellStyle name="Normal 17 33" xfId="1505"/>
    <cellStyle name="Normal 17 34" xfId="1506"/>
    <cellStyle name="Normal 17 35" xfId="1507"/>
    <cellStyle name="Normal 17 36" xfId="1508"/>
    <cellStyle name="Normal 17 37" xfId="1509"/>
    <cellStyle name="Normal 17 38" xfId="1510"/>
    <cellStyle name="Normal 17 39" xfId="1511"/>
    <cellStyle name="Normal 17 4" xfId="1512"/>
    <cellStyle name="Normal 17 40" xfId="1513"/>
    <cellStyle name="Normal 17 41" xfId="1514"/>
    <cellStyle name="Normal 17 42" xfId="1515"/>
    <cellStyle name="Normal 17 43" xfId="1516"/>
    <cellStyle name="Normal 17 44" xfId="1517"/>
    <cellStyle name="Normal 17 45" xfId="1518"/>
    <cellStyle name="Normal 17 46" xfId="1519"/>
    <cellStyle name="Normal 17 47" xfId="1520"/>
    <cellStyle name="Normal 17 48" xfId="1521"/>
    <cellStyle name="Normal 17 49" xfId="1522"/>
    <cellStyle name="Normal 17 5" xfId="1523"/>
    <cellStyle name="Normal 17 50" xfId="1524"/>
    <cellStyle name="Normal 17 51" xfId="1525"/>
    <cellStyle name="Normal 17 52" xfId="1526"/>
    <cellStyle name="Normal 17 53" xfId="1527"/>
    <cellStyle name="Normal 17 54" xfId="1528"/>
    <cellStyle name="Normal 17 55" xfId="1529"/>
    <cellStyle name="Normal 17 56" xfId="1530"/>
    <cellStyle name="Normal 17 57" xfId="1531"/>
    <cellStyle name="Normal 17 58" xfId="1532"/>
    <cellStyle name="Normal 17 59" xfId="1533"/>
    <cellStyle name="Normal 17 6" xfId="1534"/>
    <cellStyle name="Normal 17 60" xfId="1535"/>
    <cellStyle name="Normal 17 61" xfId="1536"/>
    <cellStyle name="Normal 17 62" xfId="1537"/>
    <cellStyle name="Normal 17 63" xfId="1538"/>
    <cellStyle name="Normal 17 64" xfId="1539"/>
    <cellStyle name="Normal 17 65" xfId="1540"/>
    <cellStyle name="Normal 17 66" xfId="1541"/>
    <cellStyle name="Normal 17 67" xfId="1542"/>
    <cellStyle name="Normal 17 68" xfId="1543"/>
    <cellStyle name="Normal 17 69" xfId="1544"/>
    <cellStyle name="Normal 17 7" xfId="1545"/>
    <cellStyle name="Normal 17 70" xfId="1546"/>
    <cellStyle name="Normal 17 71" xfId="1547"/>
    <cellStyle name="Normal 17 72" xfId="1548"/>
    <cellStyle name="Normal 17 73" xfId="1549"/>
    <cellStyle name="Normal 17 74" xfId="1550"/>
    <cellStyle name="Normal 17 75" xfId="1551"/>
    <cellStyle name="Normal 17 76" xfId="1552"/>
    <cellStyle name="Normal 17 77" xfId="1553"/>
    <cellStyle name="Normal 17 78" xfId="1554"/>
    <cellStyle name="Normal 17 79" xfId="1555"/>
    <cellStyle name="Normal 17 8" xfId="1556"/>
    <cellStyle name="Normal 17 80" xfId="1557"/>
    <cellStyle name="Normal 17 81" xfId="1558"/>
    <cellStyle name="Normal 17 82" xfId="1559"/>
    <cellStyle name="Normal 17 83" xfId="1560"/>
    <cellStyle name="Normal 17 84" xfId="1561"/>
    <cellStyle name="Normal 17 85" xfId="1562"/>
    <cellStyle name="Normal 17 86" xfId="1563"/>
    <cellStyle name="Normal 17 87" xfId="1564"/>
    <cellStyle name="Normal 17 88" xfId="1565"/>
    <cellStyle name="Normal 17 89" xfId="1566"/>
    <cellStyle name="Normal 17 9" xfId="1567"/>
    <cellStyle name="Normal 17 90" xfId="1568"/>
    <cellStyle name="Normal 17 91" xfId="1569"/>
    <cellStyle name="Normal 17 92" xfId="1570"/>
    <cellStyle name="Normal 17 93" xfId="1571"/>
    <cellStyle name="Normal 17 94" xfId="1572"/>
    <cellStyle name="Normal 17 95" xfId="1573"/>
    <cellStyle name="Normal 17 96" xfId="1574"/>
    <cellStyle name="Normal 17 97" xfId="1575"/>
    <cellStyle name="Normal 17 98" xfId="1576"/>
    <cellStyle name="Normal 17 99" xfId="1577"/>
    <cellStyle name="Normal 18" xfId="1578"/>
    <cellStyle name="Normal 18 10" xfId="1579"/>
    <cellStyle name="Normal 18 100" xfId="1580"/>
    <cellStyle name="Normal 18 101" xfId="1581"/>
    <cellStyle name="Normal 18 102" xfId="1582"/>
    <cellStyle name="Normal 18 103" xfId="1583"/>
    <cellStyle name="Normal 18 104" xfId="1584"/>
    <cellStyle name="Normal 18 105" xfId="1585"/>
    <cellStyle name="Normal 18 106" xfId="1586"/>
    <cellStyle name="Normal 18 107" xfId="1587"/>
    <cellStyle name="Normal 18 108" xfId="1588"/>
    <cellStyle name="Normal 18 109" xfId="1589"/>
    <cellStyle name="Normal 18 11" xfId="1590"/>
    <cellStyle name="Normal 18 110" xfId="1591"/>
    <cellStyle name="Normal 18 111" xfId="1592"/>
    <cellStyle name="Normal 18 112" xfId="1593"/>
    <cellStyle name="Normal 18 113" xfId="1594"/>
    <cellStyle name="Normal 18 114" xfId="1595"/>
    <cellStyle name="Normal 18 115" xfId="1596"/>
    <cellStyle name="Normal 18 116" xfId="1597"/>
    <cellStyle name="Normal 18 117" xfId="1598"/>
    <cellStyle name="Normal 18 118" xfId="1599"/>
    <cellStyle name="Normal 18 119" xfId="1600"/>
    <cellStyle name="Normal 18 12" xfId="1601"/>
    <cellStyle name="Normal 18 120" xfId="1602"/>
    <cellStyle name="Normal 18 121" xfId="1603"/>
    <cellStyle name="Normal 18 122" xfId="1604"/>
    <cellStyle name="Normal 18 123" xfId="1605"/>
    <cellStyle name="Normal 18 124" xfId="1606"/>
    <cellStyle name="Normal 18 125" xfId="1607"/>
    <cellStyle name="Normal 18 126" xfId="1608"/>
    <cellStyle name="Normal 18 127" xfId="1609"/>
    <cellStyle name="Normal 18 128" xfId="1610"/>
    <cellStyle name="Normal 18 129" xfId="1611"/>
    <cellStyle name="Normal 18 13" xfId="1612"/>
    <cellStyle name="Normal 18 130" xfId="1613"/>
    <cellStyle name="Normal 18 131" xfId="1614"/>
    <cellStyle name="Normal 18 132" xfId="1615"/>
    <cellStyle name="Normal 18 133" xfId="1616"/>
    <cellStyle name="Normal 18 134" xfId="1617"/>
    <cellStyle name="Normal 18 135" xfId="1618"/>
    <cellStyle name="Normal 18 136" xfId="1619"/>
    <cellStyle name="Normal 18 137" xfId="1620"/>
    <cellStyle name="Normal 18 138" xfId="1621"/>
    <cellStyle name="Normal 18 139" xfId="1622"/>
    <cellStyle name="Normal 18 14" xfId="1623"/>
    <cellStyle name="Normal 18 140" xfId="1624"/>
    <cellStyle name="Normal 18 141" xfId="1625"/>
    <cellStyle name="Normal 18 142" xfId="1626"/>
    <cellStyle name="Normal 18 143" xfId="1627"/>
    <cellStyle name="Normal 18 144" xfId="1628"/>
    <cellStyle name="Normal 18 145" xfId="1629"/>
    <cellStyle name="Normal 18 146" xfId="1630"/>
    <cellStyle name="Normal 18 147" xfId="1631"/>
    <cellStyle name="Normal 18 148" xfId="1632"/>
    <cellStyle name="Normal 18 149" xfId="1633"/>
    <cellStyle name="Normal 18 15" xfId="1634"/>
    <cellStyle name="Normal 18 150" xfId="1635"/>
    <cellStyle name="Normal 18 151" xfId="1636"/>
    <cellStyle name="Normal 18 152" xfId="1637"/>
    <cellStyle name="Normal 18 153" xfId="1638"/>
    <cellStyle name="Normal 18 154" xfId="1639"/>
    <cellStyle name="Normal 18 155" xfId="1640"/>
    <cellStyle name="Normal 18 156" xfId="1641"/>
    <cellStyle name="Normal 18 157" xfId="1642"/>
    <cellStyle name="Normal 18 158" xfId="1643"/>
    <cellStyle name="Normal 18 159" xfId="1644"/>
    <cellStyle name="Normal 18 16" xfId="1645"/>
    <cellStyle name="Normal 18 160" xfId="1646"/>
    <cellStyle name="Normal 18 161" xfId="1647"/>
    <cellStyle name="Normal 18 162" xfId="1648"/>
    <cellStyle name="Normal 18 163" xfId="1649"/>
    <cellStyle name="Normal 18 164" xfId="1650"/>
    <cellStyle name="Normal 18 165" xfId="1651"/>
    <cellStyle name="Normal 18 166" xfId="1652"/>
    <cellStyle name="Normal 18 167" xfId="1653"/>
    <cellStyle name="Normal 18 168" xfId="1654"/>
    <cellStyle name="Normal 18 169" xfId="1655"/>
    <cellStyle name="Normal 18 17" xfId="1656"/>
    <cellStyle name="Normal 18 170" xfId="1657"/>
    <cellStyle name="Normal 18 171" xfId="1658"/>
    <cellStyle name="Normal 18 172" xfId="1659"/>
    <cellStyle name="Normal 18 173" xfId="1660"/>
    <cellStyle name="Normal 18 174" xfId="1661"/>
    <cellStyle name="Normal 18 175" xfId="1662"/>
    <cellStyle name="Normal 18 176" xfId="1663"/>
    <cellStyle name="Normal 18 177" xfId="1664"/>
    <cellStyle name="Normal 18 178" xfId="1665"/>
    <cellStyle name="Normal 18 179" xfId="1666"/>
    <cellStyle name="Normal 18 18" xfId="1667"/>
    <cellStyle name="Normal 18 180" xfId="1668"/>
    <cellStyle name="Normal 18 181" xfId="1669"/>
    <cellStyle name="Normal 18 182" xfId="1670"/>
    <cellStyle name="Normal 18 183" xfId="1671"/>
    <cellStyle name="Normal 18 184" xfId="1672"/>
    <cellStyle name="Normal 18 185" xfId="1673"/>
    <cellStyle name="Normal 18 186" xfId="1674"/>
    <cellStyle name="Normal 18 187" xfId="1675"/>
    <cellStyle name="Normal 18 188" xfId="1676"/>
    <cellStyle name="Normal 18 19" xfId="1677"/>
    <cellStyle name="Normal 18 2" xfId="1678"/>
    <cellStyle name="Normal 18 20" xfId="1679"/>
    <cellStyle name="Normal 18 21" xfId="1680"/>
    <cellStyle name="Normal 18 22" xfId="1681"/>
    <cellStyle name="Normal 18 23" xfId="1682"/>
    <cellStyle name="Normal 18 24" xfId="1683"/>
    <cellStyle name="Normal 18 25" xfId="1684"/>
    <cellStyle name="Normal 18 26" xfId="1685"/>
    <cellStyle name="Normal 18 27" xfId="1686"/>
    <cellStyle name="Normal 18 28" xfId="1687"/>
    <cellStyle name="Normal 18 29" xfId="1688"/>
    <cellStyle name="Normal 18 3" xfId="1689"/>
    <cellStyle name="Normal 18 30" xfId="1690"/>
    <cellStyle name="Normal 18 31" xfId="1691"/>
    <cellStyle name="Normal 18 32" xfId="1692"/>
    <cellStyle name="Normal 18 33" xfId="1693"/>
    <cellStyle name="Normal 18 34" xfId="1694"/>
    <cellStyle name="Normal 18 35" xfId="1695"/>
    <cellStyle name="Normal 18 36" xfId="1696"/>
    <cellStyle name="Normal 18 37" xfId="1697"/>
    <cellStyle name="Normal 18 38" xfId="1698"/>
    <cellStyle name="Normal 18 39" xfId="1699"/>
    <cellStyle name="Normal 18 4" xfId="1700"/>
    <cellStyle name="Normal 18 40" xfId="1701"/>
    <cellStyle name="Normal 18 41" xfId="1702"/>
    <cellStyle name="Normal 18 42" xfId="1703"/>
    <cellStyle name="Normal 18 43" xfId="1704"/>
    <cellStyle name="Normal 18 44" xfId="1705"/>
    <cellStyle name="Normal 18 45" xfId="1706"/>
    <cellStyle name="Normal 18 46" xfId="1707"/>
    <cellStyle name="Normal 18 47" xfId="1708"/>
    <cellStyle name="Normal 18 48" xfId="1709"/>
    <cellStyle name="Normal 18 49" xfId="1710"/>
    <cellStyle name="Normal 18 5" xfId="1711"/>
    <cellStyle name="Normal 18 50" xfId="1712"/>
    <cellStyle name="Normal 18 51" xfId="1713"/>
    <cellStyle name="Normal 18 52" xfId="1714"/>
    <cellStyle name="Normal 18 53" xfId="1715"/>
    <cellStyle name="Normal 18 54" xfId="1716"/>
    <cellStyle name="Normal 18 55" xfId="1717"/>
    <cellStyle name="Normal 18 56" xfId="1718"/>
    <cellStyle name="Normal 18 57" xfId="1719"/>
    <cellStyle name="Normal 18 58" xfId="1720"/>
    <cellStyle name="Normal 18 59" xfId="1721"/>
    <cellStyle name="Normal 18 6" xfId="1722"/>
    <cellStyle name="Normal 18 60" xfId="1723"/>
    <cellStyle name="Normal 18 61" xfId="1724"/>
    <cellStyle name="Normal 18 62" xfId="1725"/>
    <cellStyle name="Normal 18 63" xfId="1726"/>
    <cellStyle name="Normal 18 64" xfId="1727"/>
    <cellStyle name="Normal 18 65" xfId="1728"/>
    <cellStyle name="Normal 18 66" xfId="1729"/>
    <cellStyle name="Normal 18 67" xfId="1730"/>
    <cellStyle name="Normal 18 68" xfId="1731"/>
    <cellStyle name="Normal 18 69" xfId="1732"/>
    <cellStyle name="Normal 18 7" xfId="1733"/>
    <cellStyle name="Normal 18 70" xfId="1734"/>
    <cellStyle name="Normal 18 71" xfId="1735"/>
    <cellStyle name="Normal 18 72" xfId="1736"/>
    <cellStyle name="Normal 18 73" xfId="1737"/>
    <cellStyle name="Normal 18 74" xfId="1738"/>
    <cellStyle name="Normal 18 75" xfId="1739"/>
    <cellStyle name="Normal 18 76" xfId="1740"/>
    <cellStyle name="Normal 18 77" xfId="1741"/>
    <cellStyle name="Normal 18 78" xfId="1742"/>
    <cellStyle name="Normal 18 79" xfId="1743"/>
    <cellStyle name="Normal 18 8" xfId="1744"/>
    <cellStyle name="Normal 18 80" xfId="1745"/>
    <cellStyle name="Normal 18 81" xfId="1746"/>
    <cellStyle name="Normal 18 82" xfId="1747"/>
    <cellStyle name="Normal 18 83" xfId="1748"/>
    <cellStyle name="Normal 18 84" xfId="1749"/>
    <cellStyle name="Normal 18 85" xfId="1750"/>
    <cellStyle name="Normal 18 86" xfId="1751"/>
    <cellStyle name="Normal 18 87" xfId="1752"/>
    <cellStyle name="Normal 18 88" xfId="1753"/>
    <cellStyle name="Normal 18 89" xfId="1754"/>
    <cellStyle name="Normal 18 9" xfId="1755"/>
    <cellStyle name="Normal 18 90" xfId="1756"/>
    <cellStyle name="Normal 18 91" xfId="1757"/>
    <cellStyle name="Normal 18 92" xfId="1758"/>
    <cellStyle name="Normal 18 93" xfId="1759"/>
    <cellStyle name="Normal 18 94" xfId="1760"/>
    <cellStyle name="Normal 18 95" xfId="1761"/>
    <cellStyle name="Normal 18 96" xfId="1762"/>
    <cellStyle name="Normal 18 97" xfId="1763"/>
    <cellStyle name="Normal 18 98" xfId="1764"/>
    <cellStyle name="Normal 18 99" xfId="1765"/>
    <cellStyle name="Normal 186" xfId="1766"/>
    <cellStyle name="Normal 19" xfId="1767"/>
    <cellStyle name="Normal 19 10" xfId="1768"/>
    <cellStyle name="Normal 19 100" xfId="1769"/>
    <cellStyle name="Normal 19 101" xfId="1770"/>
    <cellStyle name="Normal 19 102" xfId="1771"/>
    <cellStyle name="Normal 19 103" xfId="1772"/>
    <cellStyle name="Normal 19 104" xfId="1773"/>
    <cellStyle name="Normal 19 104 8" xfId="1774"/>
    <cellStyle name="Normal 19 105" xfId="1775"/>
    <cellStyle name="Normal 19 106" xfId="1776"/>
    <cellStyle name="Normal 19 107" xfId="1777"/>
    <cellStyle name="Normal 19 108" xfId="1778"/>
    <cellStyle name="Normal 19 109" xfId="1779"/>
    <cellStyle name="Normal 19 11" xfId="1780"/>
    <cellStyle name="Normal 19 110" xfId="1781"/>
    <cellStyle name="Normal 19 111" xfId="1782"/>
    <cellStyle name="Normal 19 112" xfId="1783"/>
    <cellStyle name="Normal 19 113" xfId="1784"/>
    <cellStyle name="Normal 19 114" xfId="1785"/>
    <cellStyle name="Normal 19 115" xfId="1786"/>
    <cellStyle name="Normal 19 116" xfId="1787"/>
    <cellStyle name="Normal 19 117" xfId="1788"/>
    <cellStyle name="Normal 19 118" xfId="1789"/>
    <cellStyle name="Normal 19 119" xfId="1790"/>
    <cellStyle name="Normal 19 12" xfId="1791"/>
    <cellStyle name="Normal 19 120" xfId="1792"/>
    <cellStyle name="Normal 19 121" xfId="1793"/>
    <cellStyle name="Normal 19 122" xfId="1794"/>
    <cellStyle name="Normal 19 123" xfId="1795"/>
    <cellStyle name="Normal 19 124" xfId="1796"/>
    <cellStyle name="Normal 19 125" xfId="1797"/>
    <cellStyle name="Normal 19 126" xfId="1798"/>
    <cellStyle name="Normal 19 127" xfId="1799"/>
    <cellStyle name="Normal 19 128" xfId="1800"/>
    <cellStyle name="Normal 19 129" xfId="1801"/>
    <cellStyle name="Normal 19 13" xfId="1802"/>
    <cellStyle name="Normal 19 130" xfId="1803"/>
    <cellStyle name="Normal 19 131" xfId="1804"/>
    <cellStyle name="Normal 19 132" xfId="1805"/>
    <cellStyle name="Normal 19 133" xfId="1806"/>
    <cellStyle name="Normal 19 134" xfId="1807"/>
    <cellStyle name="Normal 19 135" xfId="1808"/>
    <cellStyle name="Normal 19 136" xfId="1809"/>
    <cellStyle name="Normal 19 137" xfId="1810"/>
    <cellStyle name="Normal 19 138" xfId="1811"/>
    <cellStyle name="Normal 19 139" xfId="1812"/>
    <cellStyle name="Normal 19 14" xfId="1813"/>
    <cellStyle name="Normal 19 140" xfId="1814"/>
    <cellStyle name="Normal 19 141" xfId="1815"/>
    <cellStyle name="Normal 19 142" xfId="1816"/>
    <cellStyle name="Normal 19 143" xfId="1817"/>
    <cellStyle name="Normal 19 144" xfId="1818"/>
    <cellStyle name="Normal 19 145" xfId="1819"/>
    <cellStyle name="Normal 19 146" xfId="1820"/>
    <cellStyle name="Normal 19 147" xfId="1821"/>
    <cellStyle name="Normal 19 148" xfId="1822"/>
    <cellStyle name="Normal 19 149" xfId="1823"/>
    <cellStyle name="Normal 19 15" xfId="1824"/>
    <cellStyle name="Normal 19 150" xfId="1825"/>
    <cellStyle name="Normal 19 151" xfId="1826"/>
    <cellStyle name="Normal 19 152" xfId="1827"/>
    <cellStyle name="Normal 19 153" xfId="1828"/>
    <cellStyle name="Normal 19 154" xfId="1829"/>
    <cellStyle name="Normal 19 155" xfId="1830"/>
    <cellStyle name="Normal 19 156" xfId="1831"/>
    <cellStyle name="Normal 19 157" xfId="1832"/>
    <cellStyle name="Normal 19 158" xfId="1833"/>
    <cellStyle name="Normal 19 159" xfId="1834"/>
    <cellStyle name="Normal 19 16" xfId="1835"/>
    <cellStyle name="Normal 19 160" xfId="1836"/>
    <cellStyle name="Normal 19 161" xfId="1837"/>
    <cellStyle name="Normal 19 162" xfId="1838"/>
    <cellStyle name="Normal 19 163" xfId="1839"/>
    <cellStyle name="Normal 19 164" xfId="1840"/>
    <cellStyle name="Normal 19 165" xfId="1841"/>
    <cellStyle name="Normal 19 166" xfId="1842"/>
    <cellStyle name="Normal 19 167" xfId="1843"/>
    <cellStyle name="Normal 19 168" xfId="1844"/>
    <cellStyle name="Normal 19 169" xfId="1845"/>
    <cellStyle name="Normal 19 17" xfId="1846"/>
    <cellStyle name="Normal 19 170" xfId="1847"/>
    <cellStyle name="Normal 19 171" xfId="1848"/>
    <cellStyle name="Normal 19 172" xfId="1849"/>
    <cellStyle name="Normal 19 173" xfId="1850"/>
    <cellStyle name="Normal 19 174" xfId="1851"/>
    <cellStyle name="Normal 19 18" xfId="1852"/>
    <cellStyle name="Normal 19 19" xfId="1853"/>
    <cellStyle name="Normal 19 2" xfId="1854"/>
    <cellStyle name="Normal 19 20" xfId="1855"/>
    <cellStyle name="Normal 19 21" xfId="1856"/>
    <cellStyle name="Normal 19 22" xfId="1857"/>
    <cellStyle name="Normal 19 23" xfId="1858"/>
    <cellStyle name="Normal 19 24" xfId="1859"/>
    <cellStyle name="Normal 19 24 2" xfId="1860"/>
    <cellStyle name="Normal 19 24 2 2" xfId="1861"/>
    <cellStyle name="Normal 19 24 2 3" xfId="22622"/>
    <cellStyle name="Normal 19 25" xfId="1862"/>
    <cellStyle name="Normal 19 26" xfId="1863"/>
    <cellStyle name="Normal 19 27" xfId="1864"/>
    <cellStyle name="Normal 19 28" xfId="1865"/>
    <cellStyle name="Normal 19 29" xfId="1866"/>
    <cellStyle name="Normal 19 3" xfId="1867"/>
    <cellStyle name="Normal 19 30" xfId="1868"/>
    <cellStyle name="Normal 19 31" xfId="1869"/>
    <cellStyle name="Normal 19 31 2" xfId="1870"/>
    <cellStyle name="Normal 19 31 2 2" xfId="1871"/>
    <cellStyle name="Normal 19 32" xfId="1872"/>
    <cellStyle name="Normal 19 32 2" xfId="1873"/>
    <cellStyle name="Normal 19 32 2 2" xfId="1874"/>
    <cellStyle name="Normal 19 32 2 3" xfId="22623"/>
    <cellStyle name="Normal 19 33" xfId="1875"/>
    <cellStyle name="Normal 19 34" xfId="1876"/>
    <cellStyle name="Normal 19 35" xfId="1877"/>
    <cellStyle name="Normal 19 36" xfId="1878"/>
    <cellStyle name="Normal 19 37" xfId="1879"/>
    <cellStyle name="Normal 19 38" xfId="1880"/>
    <cellStyle name="Normal 19 38 10" xfId="1881"/>
    <cellStyle name="Normal 19 38 10 10" xfId="1882"/>
    <cellStyle name="Normal 19 38 10 10 2" xfId="22625"/>
    <cellStyle name="Normal 19 38 10 11" xfId="1883"/>
    <cellStyle name="Normal 19 38 10 11 2" xfId="22626"/>
    <cellStyle name="Normal 19 38 10 12" xfId="1884"/>
    <cellStyle name="Normal 19 38 10 12 2" xfId="22627"/>
    <cellStyle name="Normal 19 38 10 13" xfId="22624"/>
    <cellStyle name="Normal 19 38 10 2" xfId="1885"/>
    <cellStyle name="Normal 19 38 10 2 2" xfId="22628"/>
    <cellStyle name="Normal 19 38 10 3" xfId="1886"/>
    <cellStyle name="Normal 19 38 10 3 2" xfId="22629"/>
    <cellStyle name="Normal 19 38 10 4" xfId="1887"/>
    <cellStyle name="Normal 19 38 10 4 2" xfId="22630"/>
    <cellStyle name="Normal 19 38 10 5" xfId="1888"/>
    <cellStyle name="Normal 19 38 10 5 2" xfId="22631"/>
    <cellStyle name="Normal 19 38 10 6" xfId="1889"/>
    <cellStyle name="Normal 19 38 10 6 2" xfId="22632"/>
    <cellStyle name="Normal 19 38 10 7" xfId="1890"/>
    <cellStyle name="Normal 19 38 10 7 2" xfId="22633"/>
    <cellStyle name="Normal 19 38 10 8" xfId="1891"/>
    <cellStyle name="Normal 19 38 10 8 2" xfId="22634"/>
    <cellStyle name="Normal 19 38 10 9" xfId="1892"/>
    <cellStyle name="Normal 19 38 10 9 2" xfId="22635"/>
    <cellStyle name="Normal 19 38 2" xfId="1893"/>
    <cellStyle name="Normal 19 38 2 10" xfId="1894"/>
    <cellStyle name="Normal 19 38 2 10 2" xfId="22637"/>
    <cellStyle name="Normal 19 38 2 11" xfId="1895"/>
    <cellStyle name="Normal 19 38 2 11 2" xfId="22638"/>
    <cellStyle name="Normal 19 38 2 12" xfId="1896"/>
    <cellStyle name="Normal 19 38 2 12 2" xfId="22639"/>
    <cellStyle name="Normal 19 38 2 13" xfId="1897"/>
    <cellStyle name="Normal 19 38 2 13 2" xfId="22640"/>
    <cellStyle name="Normal 19 38 2 14" xfId="1898"/>
    <cellStyle name="Normal 19 38 2 14 2" xfId="22641"/>
    <cellStyle name="Normal 19 38 2 15" xfId="1899"/>
    <cellStyle name="Normal 19 38 2 15 2" xfId="22642"/>
    <cellStyle name="Normal 19 38 2 16" xfId="22636"/>
    <cellStyle name="Normal 19 38 2 2" xfId="1900"/>
    <cellStyle name="Normal 19 38 2 2 2" xfId="1901"/>
    <cellStyle name="Normal 19 38 2 2 2 2" xfId="1902"/>
    <cellStyle name="Normal 19 38 2 2 2 3" xfId="22643"/>
    <cellStyle name="Normal 19 38 2 3" xfId="1903"/>
    <cellStyle name="Normal 19 38 2 4" xfId="1904"/>
    <cellStyle name="Normal 19 38 2 5" xfId="1905"/>
    <cellStyle name="Normal 19 38 2 5 2" xfId="22644"/>
    <cellStyle name="Normal 19 38 2 6" xfId="1906"/>
    <cellStyle name="Normal 19 38 2 6 2" xfId="22645"/>
    <cellStyle name="Normal 19 38 2 7" xfId="1907"/>
    <cellStyle name="Normal 19 38 2 7 2" xfId="22646"/>
    <cellStyle name="Normal 19 38 2 8" xfId="1908"/>
    <cellStyle name="Normal 19 38 2 8 2" xfId="22647"/>
    <cellStyle name="Normal 19 38 2 9" xfId="1909"/>
    <cellStyle name="Normal 19 38 2 9 2" xfId="22648"/>
    <cellStyle name="Normal 19 38 3" xfId="1910"/>
    <cellStyle name="Normal 19 38 4" xfId="1911"/>
    <cellStyle name="Normal 19 38 5" xfId="1912"/>
    <cellStyle name="Normal 19 38 6" xfId="1913"/>
    <cellStyle name="Normal 19 38 7" xfId="1914"/>
    <cellStyle name="Normal 19 38 8" xfId="1915"/>
    <cellStyle name="Normal 19 38 9" xfId="1916"/>
    <cellStyle name="Normal 19 38 9 10" xfId="1917"/>
    <cellStyle name="Normal 19 38 9 10 2" xfId="22650"/>
    <cellStyle name="Normal 19 38 9 11" xfId="1918"/>
    <cellStyle name="Normal 19 38 9 11 2" xfId="22651"/>
    <cellStyle name="Normal 19 38 9 12" xfId="1919"/>
    <cellStyle name="Normal 19 38 9 12 2" xfId="22652"/>
    <cellStyle name="Normal 19 38 9 13" xfId="1920"/>
    <cellStyle name="Normal 19 38 9 13 2" xfId="22653"/>
    <cellStyle name="Normal 19 38 9 14" xfId="22649"/>
    <cellStyle name="Normal 19 38 9 2" xfId="1921"/>
    <cellStyle name="Normal 19 38 9 2 2" xfId="1922"/>
    <cellStyle name="Normal 19 38 9 2 2 2" xfId="22654"/>
    <cellStyle name="Normal 19 38 9 3" xfId="1923"/>
    <cellStyle name="Normal 19 38 9 3 2" xfId="22655"/>
    <cellStyle name="Normal 19 38 9 4" xfId="1924"/>
    <cellStyle name="Normal 19 38 9 4 2" xfId="22656"/>
    <cellStyle name="Normal 19 38 9 5" xfId="1925"/>
    <cellStyle name="Normal 19 38 9 5 2" xfId="22657"/>
    <cellStyle name="Normal 19 38 9 6" xfId="1926"/>
    <cellStyle name="Normal 19 38 9 6 2" xfId="22658"/>
    <cellStyle name="Normal 19 38 9 7" xfId="1927"/>
    <cellStyle name="Normal 19 38 9 7 2" xfId="22659"/>
    <cellStyle name="Normal 19 38 9 8" xfId="1928"/>
    <cellStyle name="Normal 19 38 9 8 2" xfId="22660"/>
    <cellStyle name="Normal 19 38 9 9" xfId="1929"/>
    <cellStyle name="Normal 19 38 9 9 2" xfId="22661"/>
    <cellStyle name="Normal 19 39" xfId="1930"/>
    <cellStyle name="Normal 19 39 10" xfId="1931"/>
    <cellStyle name="Normal 19 39 10 10" xfId="1932"/>
    <cellStyle name="Normal 19 39 10 11" xfId="1933"/>
    <cellStyle name="Normal 19 39 10 12" xfId="1934"/>
    <cellStyle name="Normal 19 39 10 2" xfId="1935"/>
    <cellStyle name="Normal 19 39 10 3" xfId="1936"/>
    <cellStyle name="Normal 19 39 10 4" xfId="1937"/>
    <cellStyle name="Normal 19 39 10 5" xfId="1938"/>
    <cellStyle name="Normal 19 39 10 6" xfId="1939"/>
    <cellStyle name="Normal 19 39 10 7" xfId="1940"/>
    <cellStyle name="Normal 19 39 10 8" xfId="1941"/>
    <cellStyle name="Normal 19 39 10 9" xfId="1942"/>
    <cellStyle name="Normal 19 39 2" xfId="1943"/>
    <cellStyle name="Normal 19 39 2 10" xfId="1944"/>
    <cellStyle name="Normal 19 39 2 11" xfId="1945"/>
    <cellStyle name="Normal 19 39 2 12" xfId="1946"/>
    <cellStyle name="Normal 19 39 2 13" xfId="1947"/>
    <cellStyle name="Normal 19 39 2 14" xfId="1948"/>
    <cellStyle name="Normal 19 39 2 15" xfId="1949"/>
    <cellStyle name="Normal 19 39 2 2" xfId="1950"/>
    <cellStyle name="Normal 19 39 2 3" xfId="1951"/>
    <cellStyle name="Normal 19 39 2 4" xfId="1952"/>
    <cellStyle name="Normal 19 39 2 5" xfId="1953"/>
    <cellStyle name="Normal 19 39 2 6" xfId="1954"/>
    <cellStyle name="Normal 19 39 2 7" xfId="1955"/>
    <cellStyle name="Normal 19 39 2 8" xfId="1956"/>
    <cellStyle name="Normal 19 39 2 9" xfId="1957"/>
    <cellStyle name="Normal 19 39 3" xfId="1958"/>
    <cellStyle name="Normal 19 39 4" xfId="1959"/>
    <cellStyle name="Normal 19 39 5" xfId="1960"/>
    <cellStyle name="Normal 19 39 6" xfId="1961"/>
    <cellStyle name="Normal 19 39 7" xfId="1962"/>
    <cellStyle name="Normal 19 39 8" xfId="1963"/>
    <cellStyle name="Normal 19 39 9" xfId="1964"/>
    <cellStyle name="Normal 19 39 9 10" xfId="1965"/>
    <cellStyle name="Normal 19 39 9 11" xfId="1966"/>
    <cellStyle name="Normal 19 39 9 12" xfId="1967"/>
    <cellStyle name="Normal 19 39 9 13" xfId="1968"/>
    <cellStyle name="Normal 19 39 9 2" xfId="1969"/>
    <cellStyle name="Normal 19 39 9 3" xfId="1970"/>
    <cellStyle name="Normal 19 39 9 4" xfId="1971"/>
    <cellStyle name="Normal 19 39 9 5" xfId="1972"/>
    <cellStyle name="Normal 19 39 9 6" xfId="1973"/>
    <cellStyle name="Normal 19 39 9 7" xfId="1974"/>
    <cellStyle name="Normal 19 39 9 8" xfId="1975"/>
    <cellStyle name="Normal 19 39 9 9" xfId="1976"/>
    <cellStyle name="Normal 19 4" xfId="1977"/>
    <cellStyle name="Normal 19 40" xfId="1978"/>
    <cellStyle name="Normal 19 41" xfId="1979"/>
    <cellStyle name="Normal 19 42" xfId="1980"/>
    <cellStyle name="Normal 19 43" xfId="1981"/>
    <cellStyle name="Normal 19 44" xfId="1982"/>
    <cellStyle name="Normal 19 44 2" xfId="1983"/>
    <cellStyle name="Normal 19 44 2 10" xfId="1984"/>
    <cellStyle name="Normal 19 44 2 11" xfId="1985"/>
    <cellStyle name="Normal 19 44 2 12" xfId="1986"/>
    <cellStyle name="Normal 19 44 2 13" xfId="1987"/>
    <cellStyle name="Normal 19 44 2 14" xfId="1988"/>
    <cellStyle name="Normal 19 44 2 15" xfId="1989"/>
    <cellStyle name="Normal 19 44 2 16" xfId="1990"/>
    <cellStyle name="Normal 19 44 2 17" xfId="1991"/>
    <cellStyle name="Normal 19 44 2 18" xfId="1992"/>
    <cellStyle name="Normal 19 44 2 19" xfId="1993"/>
    <cellStyle name="Normal 19 44 2 2" xfId="1994"/>
    <cellStyle name="Normal 19 44 2 20" xfId="1995"/>
    <cellStyle name="Normal 19 44 2 21" xfId="1996"/>
    <cellStyle name="Normal 19 44 2 22" xfId="1997"/>
    <cellStyle name="Normal 19 44 2 23" xfId="1998"/>
    <cellStyle name="Normal 19 44 2 24" xfId="1999"/>
    <cellStyle name="Normal 19 44 2 25" xfId="2000"/>
    <cellStyle name="Normal 19 44 2 26" xfId="2001"/>
    <cellStyle name="Normal 19 44 2 27" xfId="2002"/>
    <cellStyle name="Normal 19 44 2 28" xfId="2003"/>
    <cellStyle name="Normal 19 44 2 29" xfId="2004"/>
    <cellStyle name="Normal 19 44 2 3" xfId="2005"/>
    <cellStyle name="Normal 19 44 2 30" xfId="2006"/>
    <cellStyle name="Normal 19 44 2 31" xfId="2007"/>
    <cellStyle name="Normal 19 44 2 32" xfId="2008"/>
    <cellStyle name="Normal 19 44 2 33" xfId="2009"/>
    <cellStyle name="Normal 19 44 2 34" xfId="2010"/>
    <cellStyle name="Normal 19 44 2 35" xfId="2011"/>
    <cellStyle name="Normal 19 44 2 36" xfId="2012"/>
    <cellStyle name="Normal 19 44 2 37" xfId="2013"/>
    <cellStyle name="Normal 19 44 2 38" xfId="2014"/>
    <cellStyle name="Normal 19 44 2 39" xfId="2015"/>
    <cellStyle name="Normal 19 44 2 4" xfId="2016"/>
    <cellStyle name="Normal 19 44 2 5" xfId="2017"/>
    <cellStyle name="Normal 19 44 2 6" xfId="2018"/>
    <cellStyle name="Normal 19 44 2 7" xfId="2019"/>
    <cellStyle name="Normal 19 44 2 8" xfId="2020"/>
    <cellStyle name="Normal 19 44 2 9" xfId="2021"/>
    <cellStyle name="Normal 19 45" xfId="2022"/>
    <cellStyle name="Normal 19 46" xfId="2023"/>
    <cellStyle name="Normal 19 47" xfId="2024"/>
    <cellStyle name="Normal 19 48" xfId="2025"/>
    <cellStyle name="Normal 19 49" xfId="2026"/>
    <cellStyle name="Normal 19 5" xfId="2027"/>
    <cellStyle name="Normal 19 50" xfId="2028"/>
    <cellStyle name="Normal 19 51" xfId="2029"/>
    <cellStyle name="Normal 19 52" xfId="2030"/>
    <cellStyle name="Normal 19 53" xfId="2031"/>
    <cellStyle name="Normal 19 54" xfId="2032"/>
    <cellStyle name="Normal 19 55" xfId="2033"/>
    <cellStyle name="Normal 19 56" xfId="2034"/>
    <cellStyle name="Normal 19 57" xfId="2035"/>
    <cellStyle name="Normal 19 58" xfId="2036"/>
    <cellStyle name="Normal 19 59" xfId="2037"/>
    <cellStyle name="Normal 19 6" xfId="2038"/>
    <cellStyle name="Normal 19 60" xfId="2039"/>
    <cellStyle name="Normal 19 61" xfId="2040"/>
    <cellStyle name="Normal 19 62" xfId="2041"/>
    <cellStyle name="Normal 19 63" xfId="2042"/>
    <cellStyle name="Normal 19 64" xfId="2043"/>
    <cellStyle name="Normal 19 65" xfId="2044"/>
    <cellStyle name="Normal 19 66" xfId="2045"/>
    <cellStyle name="Normal 19 67" xfId="2046"/>
    <cellStyle name="Normal 19 68" xfId="2047"/>
    <cellStyle name="Normal 19 69" xfId="2048"/>
    <cellStyle name="Normal 19 7" xfId="2049"/>
    <cellStyle name="Normal 19 70" xfId="2050"/>
    <cellStyle name="Normal 19 71" xfId="2051"/>
    <cellStyle name="Normal 19 72" xfId="2052"/>
    <cellStyle name="Normal 19 73" xfId="2053"/>
    <cellStyle name="Normal 19 74" xfId="2054"/>
    <cellStyle name="Normal 19 75" xfId="2055"/>
    <cellStyle name="Normal 19 76" xfId="2056"/>
    <cellStyle name="Normal 19 77" xfId="2057"/>
    <cellStyle name="Normal 19 78" xfId="2058"/>
    <cellStyle name="Normal 19 79" xfId="2059"/>
    <cellStyle name="Normal 19 8" xfId="2060"/>
    <cellStyle name="Normal 19 80" xfId="2061"/>
    <cellStyle name="Normal 19 81" xfId="2062"/>
    <cellStyle name="Normal 19 82" xfId="2063"/>
    <cellStyle name="Normal 19 83" xfId="2064"/>
    <cellStyle name="Normal 19 84" xfId="2065"/>
    <cellStyle name="Normal 19 85" xfId="2066"/>
    <cellStyle name="Normal 19 86" xfId="2067"/>
    <cellStyle name="Normal 19 87" xfId="2068"/>
    <cellStyle name="Normal 19 88" xfId="2069"/>
    <cellStyle name="Normal 19 89" xfId="2070"/>
    <cellStyle name="Normal 19 9" xfId="2071"/>
    <cellStyle name="Normal 19 90" xfId="2072"/>
    <cellStyle name="Normal 19 91" xfId="2073"/>
    <cellStyle name="Normal 19 92" xfId="2074"/>
    <cellStyle name="Normal 19 93" xfId="2075"/>
    <cellStyle name="Normal 19 94" xfId="2076"/>
    <cellStyle name="Normal 19 95" xfId="2077"/>
    <cellStyle name="Normal 19 96" xfId="2078"/>
    <cellStyle name="Normal 19 97" xfId="2079"/>
    <cellStyle name="Normal 19 98" xfId="2080"/>
    <cellStyle name="Normal 19 99" xfId="2081"/>
    <cellStyle name="Normal 2" xfId="2082"/>
    <cellStyle name="Normal 2 10" xfId="2083"/>
    <cellStyle name="Normal 2 10 10" xfId="2084"/>
    <cellStyle name="Normal 2 10 100" xfId="2085"/>
    <cellStyle name="Normal 2 10 101" xfId="2086"/>
    <cellStyle name="Normal 2 10 102" xfId="2087"/>
    <cellStyle name="Normal 2 10 103" xfId="2088"/>
    <cellStyle name="Normal 2 10 104" xfId="2089"/>
    <cellStyle name="Normal 2 10 105" xfId="2090"/>
    <cellStyle name="Normal 2 10 106" xfId="2091"/>
    <cellStyle name="Normal 2 10 107" xfId="2092"/>
    <cellStyle name="Normal 2 10 108" xfId="2093"/>
    <cellStyle name="Normal 2 10 109" xfId="2094"/>
    <cellStyle name="Normal 2 10 11" xfId="2095"/>
    <cellStyle name="Normal 2 10 110" xfId="2096"/>
    <cellStyle name="Normal 2 10 111" xfId="2097"/>
    <cellStyle name="Normal 2 10 112" xfId="2098"/>
    <cellStyle name="Normal 2 10 113" xfId="2099"/>
    <cellStyle name="Normal 2 10 114" xfId="2100"/>
    <cellStyle name="Normal 2 10 115" xfId="2101"/>
    <cellStyle name="Normal 2 10 116" xfId="2102"/>
    <cellStyle name="Normal 2 10 117" xfId="2103"/>
    <cellStyle name="Normal 2 10 118" xfId="2104"/>
    <cellStyle name="Normal 2 10 119" xfId="2105"/>
    <cellStyle name="Normal 2 10 12" xfId="2106"/>
    <cellStyle name="Normal 2 10 120" xfId="2107"/>
    <cellStyle name="Normal 2 10 121" xfId="2108"/>
    <cellStyle name="Normal 2 10 122" xfId="2109"/>
    <cellStyle name="Normal 2 10 123" xfId="2110"/>
    <cellStyle name="Normal 2 10 124" xfId="2111"/>
    <cellStyle name="Normal 2 10 125" xfId="2112"/>
    <cellStyle name="Normal 2 10 126" xfId="2113"/>
    <cellStyle name="Normal 2 10 127" xfId="2114"/>
    <cellStyle name="Normal 2 10 128" xfId="2115"/>
    <cellStyle name="Normal 2 10 129" xfId="2116"/>
    <cellStyle name="Normal 2 10 13" xfId="2117"/>
    <cellStyle name="Normal 2 10 130" xfId="2118"/>
    <cellStyle name="Normal 2 10 131" xfId="2119"/>
    <cellStyle name="Normal 2 10 132" xfId="2120"/>
    <cellStyle name="Normal 2 10 133" xfId="2121"/>
    <cellStyle name="Normal 2 10 134" xfId="2122"/>
    <cellStyle name="Normal 2 10 135" xfId="2123"/>
    <cellStyle name="Normal 2 10 136" xfId="2124"/>
    <cellStyle name="Normal 2 10 137" xfId="2125"/>
    <cellStyle name="Normal 2 10 138" xfId="2126"/>
    <cellStyle name="Normal 2 10 139" xfId="2127"/>
    <cellStyle name="Normal 2 10 14" xfId="2128"/>
    <cellStyle name="Normal 2 10 140" xfId="2129"/>
    <cellStyle name="Normal 2 10 141" xfId="2130"/>
    <cellStyle name="Normal 2 10 142" xfId="2131"/>
    <cellStyle name="Normal 2 10 143" xfId="2132"/>
    <cellStyle name="Normal 2 10 144" xfId="2133"/>
    <cellStyle name="Normal 2 10 145" xfId="2134"/>
    <cellStyle name="Normal 2 10 146" xfId="2135"/>
    <cellStyle name="Normal 2 10 147" xfId="2136"/>
    <cellStyle name="Normal 2 10 148" xfId="2137"/>
    <cellStyle name="Normal 2 10 149" xfId="2138"/>
    <cellStyle name="Normal 2 10 15" xfId="2139"/>
    <cellStyle name="Normal 2 10 150" xfId="2140"/>
    <cellStyle name="Normal 2 10 151" xfId="2141"/>
    <cellStyle name="Normal 2 10 152" xfId="2142"/>
    <cellStyle name="Normal 2 10 153" xfId="2143"/>
    <cellStyle name="Normal 2 10 154" xfId="2144"/>
    <cellStyle name="Normal 2 10 155" xfId="2145"/>
    <cellStyle name="Normal 2 10 16" xfId="2146"/>
    <cellStyle name="Normal 2 10 17" xfId="2147"/>
    <cellStyle name="Normal 2 10 18" xfId="2148"/>
    <cellStyle name="Normal 2 10 19" xfId="2149"/>
    <cellStyle name="Normal 2 10 2" xfId="2150"/>
    <cellStyle name="Normal 2 10 20" xfId="2151"/>
    <cellStyle name="Normal 2 10 21" xfId="2152"/>
    <cellStyle name="Normal 2 10 22" xfId="2153"/>
    <cellStyle name="Normal 2 10 23" xfId="2154"/>
    <cellStyle name="Normal 2 10 24" xfId="2155"/>
    <cellStyle name="Normal 2 10 25" xfId="2156"/>
    <cellStyle name="Normal 2 10 26" xfId="2157"/>
    <cellStyle name="Normal 2 10 27" xfId="2158"/>
    <cellStyle name="Normal 2 10 28" xfId="2159"/>
    <cellStyle name="Normal 2 10 29" xfId="2160"/>
    <cellStyle name="Normal 2 10 3" xfId="2161"/>
    <cellStyle name="Normal 2 10 30" xfId="2162"/>
    <cellStyle name="Normal 2 10 31" xfId="2163"/>
    <cellStyle name="Normal 2 10 32" xfId="2164"/>
    <cellStyle name="Normal 2 10 33" xfId="2165"/>
    <cellStyle name="Normal 2 10 34" xfId="2166"/>
    <cellStyle name="Normal 2 10 35" xfId="2167"/>
    <cellStyle name="Normal 2 10 36" xfId="2168"/>
    <cellStyle name="Normal 2 10 37" xfId="2169"/>
    <cellStyle name="Normal 2 10 38" xfId="2170"/>
    <cellStyle name="Normal 2 10 39" xfId="2171"/>
    <cellStyle name="Normal 2 10 4" xfId="2172"/>
    <cellStyle name="Normal 2 10 40" xfId="2173"/>
    <cellStyle name="Normal 2 10 41" xfId="2174"/>
    <cellStyle name="Normal 2 10 42" xfId="2175"/>
    <cellStyle name="Normal 2 10 43" xfId="2176"/>
    <cellStyle name="Normal 2 10 44" xfId="2177"/>
    <cellStyle name="Normal 2 10 45" xfId="2178"/>
    <cellStyle name="Normal 2 10 46" xfId="2179"/>
    <cellStyle name="Normal 2 10 47" xfId="2180"/>
    <cellStyle name="Normal 2 10 48" xfId="2181"/>
    <cellStyle name="Normal 2 10 49" xfId="2182"/>
    <cellStyle name="Normal 2 10 5" xfId="2183"/>
    <cellStyle name="Normal 2 10 50" xfId="2184"/>
    <cellStyle name="Normal 2 10 51" xfId="2185"/>
    <cellStyle name="Normal 2 10 52" xfId="2186"/>
    <cellStyle name="Normal 2 10 53" xfId="2187"/>
    <cellStyle name="Normal 2 10 54" xfId="2188"/>
    <cellStyle name="Normal 2 10 55" xfId="2189"/>
    <cellStyle name="Normal 2 10 56" xfId="2190"/>
    <cellStyle name="Normal 2 10 57" xfId="2191"/>
    <cellStyle name="Normal 2 10 58" xfId="2192"/>
    <cellStyle name="Normal 2 10 59" xfId="2193"/>
    <cellStyle name="Normal 2 10 6" xfId="2194"/>
    <cellStyle name="Normal 2 10 60" xfId="2195"/>
    <cellStyle name="Normal 2 10 61" xfId="2196"/>
    <cellStyle name="Normal 2 10 62" xfId="2197"/>
    <cellStyle name="Normal 2 10 63" xfId="2198"/>
    <cellStyle name="Normal 2 10 64" xfId="2199"/>
    <cellStyle name="Normal 2 10 65" xfId="2200"/>
    <cellStyle name="Normal 2 10 66" xfId="2201"/>
    <cellStyle name="Normal 2 10 67" xfId="2202"/>
    <cellStyle name="Normal 2 10 68" xfId="2203"/>
    <cellStyle name="Normal 2 10 69" xfId="2204"/>
    <cellStyle name="Normal 2 10 7" xfId="2205"/>
    <cellStyle name="Normal 2 10 70" xfId="2206"/>
    <cellStyle name="Normal 2 10 71" xfId="2207"/>
    <cellStyle name="Normal 2 10 72" xfId="2208"/>
    <cellStyle name="Normal 2 10 73" xfId="2209"/>
    <cellStyle name="Normal 2 10 74" xfId="2210"/>
    <cellStyle name="Normal 2 10 75" xfId="2211"/>
    <cellStyle name="Normal 2 10 76" xfId="2212"/>
    <cellStyle name="Normal 2 10 77" xfId="2213"/>
    <cellStyle name="Normal 2 10 78" xfId="2214"/>
    <cellStyle name="Normal 2 10 79" xfId="2215"/>
    <cellStyle name="Normal 2 10 8" xfId="2216"/>
    <cellStyle name="Normal 2 10 80" xfId="2217"/>
    <cellStyle name="Normal 2 10 81" xfId="2218"/>
    <cellStyle name="Normal 2 10 82" xfId="2219"/>
    <cellStyle name="Normal 2 10 83" xfId="2220"/>
    <cellStyle name="Normal 2 10 84" xfId="2221"/>
    <cellStyle name="Normal 2 10 85" xfId="2222"/>
    <cellStyle name="Normal 2 10 86" xfId="2223"/>
    <cellStyle name="Normal 2 10 87" xfId="2224"/>
    <cellStyle name="Normal 2 10 88" xfId="2225"/>
    <cellStyle name="Normal 2 10 89" xfId="2226"/>
    <cellStyle name="Normal 2 10 9" xfId="2227"/>
    <cellStyle name="Normal 2 10 90" xfId="2228"/>
    <cellStyle name="Normal 2 10 91" xfId="2229"/>
    <cellStyle name="Normal 2 10 92" xfId="2230"/>
    <cellStyle name="Normal 2 10 93" xfId="2231"/>
    <cellStyle name="Normal 2 10 94" xfId="2232"/>
    <cellStyle name="Normal 2 10 95" xfId="2233"/>
    <cellStyle name="Normal 2 10 96" xfId="2234"/>
    <cellStyle name="Normal 2 10 97" xfId="2235"/>
    <cellStyle name="Normal 2 10 98" xfId="2236"/>
    <cellStyle name="Normal 2 10 99" xfId="2237"/>
    <cellStyle name="Normal 2 100" xfId="2238"/>
    <cellStyle name="Normal 2 100 2" xfId="2239"/>
    <cellStyle name="Normal 2 101" xfId="2240"/>
    <cellStyle name="Normal 2 101 10" xfId="2241"/>
    <cellStyle name="Normal 2 101 11" xfId="2242"/>
    <cellStyle name="Normal 2 101 11 2" xfId="2243"/>
    <cellStyle name="Normal 2 101 11 3" xfId="2244"/>
    <cellStyle name="Normal 2 101 2" xfId="2245"/>
    <cellStyle name="Normal 2 101 3" xfId="2246"/>
    <cellStyle name="Normal 2 101 4" xfId="2247"/>
    <cellStyle name="Normal 2 101 5" xfId="2248"/>
    <cellStyle name="Normal 2 101 6" xfId="2249"/>
    <cellStyle name="Normal 2 101 7" xfId="2250"/>
    <cellStyle name="Normal 2 101 8" xfId="2251"/>
    <cellStyle name="Normal 2 101 9" xfId="2252"/>
    <cellStyle name="Normal 2 102" xfId="2253"/>
    <cellStyle name="Normal 2 103" xfId="2254"/>
    <cellStyle name="Normal 2 104" xfId="2255"/>
    <cellStyle name="Normal 2 105" xfId="2256"/>
    <cellStyle name="Normal 2 106" xfId="2257"/>
    <cellStyle name="Normal 2 107" xfId="2258"/>
    <cellStyle name="Normal 2 108" xfId="2259"/>
    <cellStyle name="Normal 2 11" xfId="2260"/>
    <cellStyle name="Normal 2 11 10" xfId="2261"/>
    <cellStyle name="Normal 2 11 100" xfId="2262"/>
    <cellStyle name="Normal 2 11 101" xfId="2263"/>
    <cellStyle name="Normal 2 11 102" xfId="2264"/>
    <cellStyle name="Normal 2 11 103" xfId="2265"/>
    <cellStyle name="Normal 2 11 104" xfId="2266"/>
    <cellStyle name="Normal 2 11 105" xfId="2267"/>
    <cellStyle name="Normal 2 11 106" xfId="2268"/>
    <cellStyle name="Normal 2 11 107" xfId="2269"/>
    <cellStyle name="Normal 2 11 108" xfId="2270"/>
    <cellStyle name="Normal 2 11 109" xfId="2271"/>
    <cellStyle name="Normal 2 11 11" xfId="2272"/>
    <cellStyle name="Normal 2 11 110" xfId="2273"/>
    <cellStyle name="Normal 2 11 111" xfId="2274"/>
    <cellStyle name="Normal 2 11 112" xfId="2275"/>
    <cellStyle name="Normal 2 11 113" xfId="2276"/>
    <cellStyle name="Normal 2 11 114" xfId="2277"/>
    <cellStyle name="Normal 2 11 115" xfId="2278"/>
    <cellStyle name="Normal 2 11 116" xfId="2279"/>
    <cellStyle name="Normal 2 11 117" xfId="2280"/>
    <cellStyle name="Normal 2 11 118" xfId="2281"/>
    <cellStyle name="Normal 2 11 119" xfId="2282"/>
    <cellStyle name="Normal 2 11 12" xfId="2283"/>
    <cellStyle name="Normal 2 11 120" xfId="2284"/>
    <cellStyle name="Normal 2 11 121" xfId="2285"/>
    <cellStyle name="Normal 2 11 122" xfId="2286"/>
    <cellStyle name="Normal 2 11 123" xfId="2287"/>
    <cellStyle name="Normal 2 11 124" xfId="2288"/>
    <cellStyle name="Normal 2 11 125" xfId="2289"/>
    <cellStyle name="Normal 2 11 126" xfId="2290"/>
    <cellStyle name="Normal 2 11 127" xfId="2291"/>
    <cellStyle name="Normal 2 11 128" xfId="2292"/>
    <cellStyle name="Normal 2 11 129" xfId="2293"/>
    <cellStyle name="Normal 2 11 13" xfId="2294"/>
    <cellStyle name="Normal 2 11 130" xfId="2295"/>
    <cellStyle name="Normal 2 11 131" xfId="2296"/>
    <cellStyle name="Normal 2 11 132" xfId="2297"/>
    <cellStyle name="Normal 2 11 133" xfId="2298"/>
    <cellStyle name="Normal 2 11 134" xfId="2299"/>
    <cellStyle name="Normal 2 11 135" xfId="2300"/>
    <cellStyle name="Normal 2 11 136" xfId="2301"/>
    <cellStyle name="Normal 2 11 137" xfId="2302"/>
    <cellStyle name="Normal 2 11 138" xfId="2303"/>
    <cellStyle name="Normal 2 11 139" xfId="2304"/>
    <cellStyle name="Normal 2 11 14" xfId="2305"/>
    <cellStyle name="Normal 2 11 140" xfId="2306"/>
    <cellStyle name="Normal 2 11 141" xfId="2307"/>
    <cellStyle name="Normal 2 11 142" xfId="2308"/>
    <cellStyle name="Normal 2 11 143" xfId="2309"/>
    <cellStyle name="Normal 2 11 144" xfId="2310"/>
    <cellStyle name="Normal 2 11 145" xfId="2311"/>
    <cellStyle name="Normal 2 11 146" xfId="2312"/>
    <cellStyle name="Normal 2 11 147" xfId="2313"/>
    <cellStyle name="Normal 2 11 148" xfId="2314"/>
    <cellStyle name="Normal 2 11 149" xfId="2315"/>
    <cellStyle name="Normal 2 11 15" xfId="2316"/>
    <cellStyle name="Normal 2 11 150" xfId="2317"/>
    <cellStyle name="Normal 2 11 151" xfId="2318"/>
    <cellStyle name="Normal 2 11 152" xfId="2319"/>
    <cellStyle name="Normal 2 11 153" xfId="2320"/>
    <cellStyle name="Normal 2 11 154" xfId="2321"/>
    <cellStyle name="Normal 2 11 155" xfId="2322"/>
    <cellStyle name="Normal 2 11 156" xfId="2323"/>
    <cellStyle name="Normal 2 11 157" xfId="2324"/>
    <cellStyle name="Normal 2 11 158" xfId="2325"/>
    <cellStyle name="Normal 2 11 159" xfId="2326"/>
    <cellStyle name="Normal 2 11 16" xfId="2327"/>
    <cellStyle name="Normal 2 11 160" xfId="2328"/>
    <cellStyle name="Normal 2 11 161" xfId="2329"/>
    <cellStyle name="Normal 2 11 162" xfId="2330"/>
    <cellStyle name="Normal 2 11 163" xfId="2331"/>
    <cellStyle name="Normal 2 11 164" xfId="2332"/>
    <cellStyle name="Normal 2 11 165" xfId="2333"/>
    <cellStyle name="Normal 2 11 166" xfId="2334"/>
    <cellStyle name="Normal 2 11 167" xfId="2335"/>
    <cellStyle name="Normal 2 11 168" xfId="2336"/>
    <cellStyle name="Normal 2 11 169" xfId="2337"/>
    <cellStyle name="Normal 2 11 17" xfId="2338"/>
    <cellStyle name="Normal 2 11 170" xfId="2339"/>
    <cellStyle name="Normal 2 11 18" xfId="2340"/>
    <cellStyle name="Normal 2 11 19" xfId="2341"/>
    <cellStyle name="Normal 2 11 2" xfId="2342"/>
    <cellStyle name="Normal 2 11 20" xfId="2343"/>
    <cellStyle name="Normal 2 11 21" xfId="2344"/>
    <cellStyle name="Normal 2 11 22" xfId="2345"/>
    <cellStyle name="Normal 2 11 23" xfId="2346"/>
    <cellStyle name="Normal 2 11 24" xfId="2347"/>
    <cellStyle name="Normal 2 11 25" xfId="2348"/>
    <cellStyle name="Normal 2 11 26" xfId="2349"/>
    <cellStyle name="Normal 2 11 27" xfId="2350"/>
    <cellStyle name="Normal 2 11 28" xfId="2351"/>
    <cellStyle name="Normal 2 11 29" xfId="2352"/>
    <cellStyle name="Normal 2 11 3" xfId="2353"/>
    <cellStyle name="Normal 2 11 30" xfId="2354"/>
    <cellStyle name="Normal 2 11 31" xfId="2355"/>
    <cellStyle name="Normal 2 11 32" xfId="2356"/>
    <cellStyle name="Normal 2 11 33" xfId="2357"/>
    <cellStyle name="Normal 2 11 34" xfId="2358"/>
    <cellStyle name="Normal 2 11 35" xfId="2359"/>
    <cellStyle name="Normal 2 11 36" xfId="2360"/>
    <cellStyle name="Normal 2 11 37" xfId="2361"/>
    <cellStyle name="Normal 2 11 38" xfId="2362"/>
    <cellStyle name="Normal 2 11 39" xfId="2363"/>
    <cellStyle name="Normal 2 11 4" xfId="2364"/>
    <cellStyle name="Normal 2 11 40" xfId="2365"/>
    <cellStyle name="Normal 2 11 41" xfId="2366"/>
    <cellStyle name="Normal 2 11 42" xfId="2367"/>
    <cellStyle name="Normal 2 11 43" xfId="2368"/>
    <cellStyle name="Normal 2 11 44" xfId="2369"/>
    <cellStyle name="Normal 2 11 45" xfId="2370"/>
    <cellStyle name="Normal 2 11 46" xfId="2371"/>
    <cellStyle name="Normal 2 11 47" xfId="2372"/>
    <cellStyle name="Normal 2 11 48" xfId="2373"/>
    <cellStyle name="Normal 2 11 49" xfId="2374"/>
    <cellStyle name="Normal 2 11 5" xfId="2375"/>
    <cellStyle name="Normal 2 11 50" xfId="2376"/>
    <cellStyle name="Normal 2 11 51" xfId="2377"/>
    <cellStyle name="Normal 2 11 52" xfId="2378"/>
    <cellStyle name="Normal 2 11 53" xfId="2379"/>
    <cellStyle name="Normal 2 11 54" xfId="2380"/>
    <cellStyle name="Normal 2 11 55" xfId="2381"/>
    <cellStyle name="Normal 2 11 56" xfId="2382"/>
    <cellStyle name="Normal 2 11 57" xfId="2383"/>
    <cellStyle name="Normal 2 11 58" xfId="2384"/>
    <cellStyle name="Normal 2 11 59" xfId="2385"/>
    <cellStyle name="Normal 2 11 6" xfId="2386"/>
    <cellStyle name="Normal 2 11 60" xfId="2387"/>
    <cellStyle name="Normal 2 11 61" xfId="2388"/>
    <cellStyle name="Normal 2 11 62" xfId="2389"/>
    <cellStyle name="Normal 2 11 63" xfId="2390"/>
    <cellStyle name="Normal 2 11 64" xfId="2391"/>
    <cellStyle name="Normal 2 11 65" xfId="2392"/>
    <cellStyle name="Normal 2 11 66" xfId="2393"/>
    <cellStyle name="Normal 2 11 67" xfId="2394"/>
    <cellStyle name="Normal 2 11 68" xfId="2395"/>
    <cellStyle name="Normal 2 11 69" xfId="2396"/>
    <cellStyle name="Normal 2 11 7" xfId="2397"/>
    <cellStyle name="Normal 2 11 70" xfId="2398"/>
    <cellStyle name="Normal 2 11 71" xfId="2399"/>
    <cellStyle name="Normal 2 11 72" xfId="2400"/>
    <cellStyle name="Normal 2 11 73" xfId="2401"/>
    <cellStyle name="Normal 2 11 74" xfId="2402"/>
    <cellStyle name="Normal 2 11 75" xfId="2403"/>
    <cellStyle name="Normal 2 11 76" xfId="2404"/>
    <cellStyle name="Normal 2 11 77" xfId="2405"/>
    <cellStyle name="Normal 2 11 78" xfId="2406"/>
    <cellStyle name="Normal 2 11 79" xfId="2407"/>
    <cellStyle name="Normal 2 11 8" xfId="2408"/>
    <cellStyle name="Normal 2 11 80" xfId="2409"/>
    <cellStyle name="Normal 2 11 81" xfId="2410"/>
    <cellStyle name="Normal 2 11 82" xfId="2411"/>
    <cellStyle name="Normal 2 11 83" xfId="2412"/>
    <cellStyle name="Normal 2 11 84" xfId="2413"/>
    <cellStyle name="Normal 2 11 85" xfId="2414"/>
    <cellStyle name="Normal 2 11 86" xfId="2415"/>
    <cellStyle name="Normal 2 11 87" xfId="2416"/>
    <cellStyle name="Normal 2 11 88" xfId="2417"/>
    <cellStyle name="Normal 2 11 89" xfId="2418"/>
    <cellStyle name="Normal 2 11 9" xfId="2419"/>
    <cellStyle name="Normal 2 11 90" xfId="2420"/>
    <cellStyle name="Normal 2 11 91" xfId="2421"/>
    <cellStyle name="Normal 2 11 92" xfId="2422"/>
    <cellStyle name="Normal 2 11 93" xfId="2423"/>
    <cellStyle name="Normal 2 11 94" xfId="2424"/>
    <cellStyle name="Normal 2 11 95" xfId="2425"/>
    <cellStyle name="Normal 2 11 96" xfId="2426"/>
    <cellStyle name="Normal 2 11 97" xfId="2427"/>
    <cellStyle name="Normal 2 11 98" xfId="2428"/>
    <cellStyle name="Normal 2 11 99" xfId="2429"/>
    <cellStyle name="Normal 2 12" xfId="2430"/>
    <cellStyle name="Normal 2 12 2" xfId="2431"/>
    <cellStyle name="Normal 2 12 3" xfId="2432"/>
    <cellStyle name="Normal 2 12 4" xfId="2433"/>
    <cellStyle name="Normal 2 12 5" xfId="2434"/>
    <cellStyle name="Normal 2 12 6" xfId="2435"/>
    <cellStyle name="Normal 2 12 7" xfId="2436"/>
    <cellStyle name="Normal 2 124" xfId="2437"/>
    <cellStyle name="Normal 2 124 2" xfId="22662"/>
    <cellStyle name="Normal 2 13" xfId="2438"/>
    <cellStyle name="Normal 2 13 2" xfId="2439"/>
    <cellStyle name="Normal 2 13 3" xfId="2440"/>
    <cellStyle name="Normal 2 13 4" xfId="2441"/>
    <cellStyle name="Normal 2 13 5" xfId="2442"/>
    <cellStyle name="Normal 2 13 6" xfId="2443"/>
    <cellStyle name="Normal 2 13 7" xfId="2444"/>
    <cellStyle name="Normal 2 14" xfId="2445"/>
    <cellStyle name="Normal 2 14 2" xfId="2446"/>
    <cellStyle name="Normal 2 14 3" xfId="2447"/>
    <cellStyle name="Normal 2 14 4" xfId="2448"/>
    <cellStyle name="Normal 2 14 5" xfId="2449"/>
    <cellStyle name="Normal 2 14 6" xfId="2450"/>
    <cellStyle name="Normal 2 14 7" xfId="2451"/>
    <cellStyle name="Normal 2 140" xfId="2452"/>
    <cellStyle name="Normal 2 15" xfId="2453"/>
    <cellStyle name="Normal 2 15 2" xfId="2454"/>
    <cellStyle name="Normal 2 15 3" xfId="2455"/>
    <cellStyle name="Normal 2 15 4" xfId="2456"/>
    <cellStyle name="Normal 2 15 5" xfId="2457"/>
    <cellStyle name="Normal 2 15 6" xfId="2458"/>
    <cellStyle name="Normal 2 15 7" xfId="2459"/>
    <cellStyle name="Normal 2 16" xfId="2460"/>
    <cellStyle name="Normal 2 16 2" xfId="2461"/>
    <cellStyle name="Normal 2 16 3" xfId="2462"/>
    <cellStyle name="Normal 2 16 4" xfId="2463"/>
    <cellStyle name="Normal 2 16 5" xfId="2464"/>
    <cellStyle name="Normal 2 16 6" xfId="2465"/>
    <cellStyle name="Normal 2 16 7" xfId="2466"/>
    <cellStyle name="Normal 2 167" xfId="2467"/>
    <cellStyle name="Normal 2 17" xfId="2468"/>
    <cellStyle name="Normal 2 17 2" xfId="2469"/>
    <cellStyle name="Normal 2 17 3" xfId="2470"/>
    <cellStyle name="Normal 2 17 4" xfId="2471"/>
    <cellStyle name="Normal 2 17 5" xfId="2472"/>
    <cellStyle name="Normal 2 17 6" xfId="2473"/>
    <cellStyle name="Normal 2 17 7" xfId="2474"/>
    <cellStyle name="Normal 2 18" xfId="2475"/>
    <cellStyle name="Normal 2 18 2" xfId="2476"/>
    <cellStyle name="Normal 2 18 3" xfId="2477"/>
    <cellStyle name="Normal 2 18 4" xfId="2478"/>
    <cellStyle name="Normal 2 18 5" xfId="2479"/>
    <cellStyle name="Normal 2 18 6" xfId="2480"/>
    <cellStyle name="Normal 2 18 7" xfId="2481"/>
    <cellStyle name="Normal 2 19" xfId="2482"/>
    <cellStyle name="Normal 2 19 2" xfId="2483"/>
    <cellStyle name="Normal 2 19 3" xfId="2484"/>
    <cellStyle name="Normal 2 19 4" xfId="2485"/>
    <cellStyle name="Normal 2 19 5" xfId="2486"/>
    <cellStyle name="Normal 2 19 6" xfId="2487"/>
    <cellStyle name="Normal 2 19 7" xfId="2488"/>
    <cellStyle name="Normal 2 2" xfId="2489"/>
    <cellStyle name="Normal 2 2 10" xfId="2490"/>
    <cellStyle name="Normal 2 2 100" xfId="2491"/>
    <cellStyle name="Normal 2 2 101" xfId="2492"/>
    <cellStyle name="Normal 2 2 102" xfId="2493"/>
    <cellStyle name="Normal 2 2 103" xfId="2494"/>
    <cellStyle name="Normal 2 2 104" xfId="2495"/>
    <cellStyle name="Normal 2 2 105" xfId="2496"/>
    <cellStyle name="Normal 2 2 106" xfId="2497"/>
    <cellStyle name="Normal 2 2 107" xfId="2498"/>
    <cellStyle name="Normal 2 2 108" xfId="2499"/>
    <cellStyle name="Normal 2 2 109" xfId="2500"/>
    <cellStyle name="Normal 2 2 11" xfId="2501"/>
    <cellStyle name="Normal 2 2 110" xfId="2502"/>
    <cellStyle name="Normal 2 2 111" xfId="2503"/>
    <cellStyle name="Normal 2 2 112" xfId="2504"/>
    <cellStyle name="Normal 2 2 113" xfId="2505"/>
    <cellStyle name="Normal 2 2 114" xfId="2506"/>
    <cellStyle name="Normal 2 2 115" xfId="2507"/>
    <cellStyle name="Normal 2 2 116" xfId="2508"/>
    <cellStyle name="Normal 2 2 117" xfId="2509"/>
    <cellStyle name="Normal 2 2 118" xfId="2510"/>
    <cellStyle name="Normal 2 2 119" xfId="2511"/>
    <cellStyle name="Normal 2 2 12" xfId="2512"/>
    <cellStyle name="Normal 2 2 120" xfId="2513"/>
    <cellStyle name="Normal 2 2 121" xfId="2514"/>
    <cellStyle name="Normal 2 2 122" xfId="2515"/>
    <cellStyle name="Normal 2 2 123" xfId="2516"/>
    <cellStyle name="Normal 2 2 124" xfId="2517"/>
    <cellStyle name="Normal 2 2 125" xfId="2518"/>
    <cellStyle name="Normal 2 2 126" xfId="2519"/>
    <cellStyle name="Normal 2 2 127" xfId="2520"/>
    <cellStyle name="Normal 2 2 128" xfId="2521"/>
    <cellStyle name="Normal 2 2 129" xfId="2522"/>
    <cellStyle name="Normal 2 2 13" xfId="2523"/>
    <cellStyle name="Normal 2 2 130" xfId="2524"/>
    <cellStyle name="Normal 2 2 131" xfId="2525"/>
    <cellStyle name="Normal 2 2 132" xfId="2526"/>
    <cellStyle name="Normal 2 2 133" xfId="2527"/>
    <cellStyle name="Normal 2 2 134" xfId="2528"/>
    <cellStyle name="Normal 2 2 135" xfId="2529"/>
    <cellStyle name="Normal 2 2 136" xfId="2530"/>
    <cellStyle name="Normal 2 2 137" xfId="2531"/>
    <cellStyle name="Normal 2 2 138" xfId="2532"/>
    <cellStyle name="Normal 2 2 139" xfId="2533"/>
    <cellStyle name="Normal 2 2 14" xfId="2534"/>
    <cellStyle name="Normal 2 2 140" xfId="2535"/>
    <cellStyle name="Normal 2 2 141" xfId="2536"/>
    <cellStyle name="Normal 2 2 142" xfId="2537"/>
    <cellStyle name="Normal 2 2 143" xfId="2538"/>
    <cellStyle name="Normal 2 2 144" xfId="2539"/>
    <cellStyle name="Normal 2 2 145" xfId="2540"/>
    <cellStyle name="Normal 2 2 146" xfId="2541"/>
    <cellStyle name="Normal 2 2 147" xfId="2542"/>
    <cellStyle name="Normal 2 2 148" xfId="2543"/>
    <cellStyle name="Normal 2 2 149" xfId="2544"/>
    <cellStyle name="Normal 2 2 15" xfId="2545"/>
    <cellStyle name="Normal 2 2 150" xfId="2546"/>
    <cellStyle name="Normal 2 2 151" xfId="2547"/>
    <cellStyle name="Normal 2 2 152" xfId="2548"/>
    <cellStyle name="Normal 2 2 153" xfId="2549"/>
    <cellStyle name="Normal 2 2 154" xfId="2550"/>
    <cellStyle name="Normal 2 2 155" xfId="2551"/>
    <cellStyle name="Normal 2 2 156" xfId="2552"/>
    <cellStyle name="Normal 2 2 157" xfId="2553"/>
    <cellStyle name="Normal 2 2 158" xfId="2554"/>
    <cellStyle name="Normal 2 2 159" xfId="2555"/>
    <cellStyle name="Normal 2 2 16" xfId="2556"/>
    <cellStyle name="Normal 2 2 160" xfId="2557"/>
    <cellStyle name="Normal 2 2 161" xfId="2558"/>
    <cellStyle name="Normal 2 2 162" xfId="2559"/>
    <cellStyle name="Normal 2 2 163" xfId="2560"/>
    <cellStyle name="Normal 2 2 164" xfId="2561"/>
    <cellStyle name="Normal 2 2 165" xfId="2562"/>
    <cellStyle name="Normal 2 2 166" xfId="2563"/>
    <cellStyle name="Normal 2 2 167" xfId="2564"/>
    <cellStyle name="Normal 2 2 168" xfId="2565"/>
    <cellStyle name="Normal 2 2 169" xfId="2566"/>
    <cellStyle name="Normal 2 2 17" xfId="2567"/>
    <cellStyle name="Normal 2 2 170" xfId="2568"/>
    <cellStyle name="Normal 2 2 171" xfId="2569"/>
    <cellStyle name="Normal 2 2 172" xfId="2570"/>
    <cellStyle name="Normal 2 2 173" xfId="2571"/>
    <cellStyle name="Normal 2 2 174" xfId="2572"/>
    <cellStyle name="Normal 2 2 175" xfId="2573"/>
    <cellStyle name="Normal 2 2 176" xfId="2574"/>
    <cellStyle name="Normal 2 2 177" xfId="2575"/>
    <cellStyle name="Normal 2 2 178" xfId="2576"/>
    <cellStyle name="Normal 2 2 179" xfId="2577"/>
    <cellStyle name="Normal 2 2 18" xfId="2578"/>
    <cellStyle name="Normal 2 2 180" xfId="2579"/>
    <cellStyle name="Normal 2 2 181" xfId="2580"/>
    <cellStyle name="Normal 2 2 182" xfId="2581"/>
    <cellStyle name="Normal 2 2 183" xfId="2582"/>
    <cellStyle name="Normal 2 2 184" xfId="2583"/>
    <cellStyle name="Normal 2 2 185" xfId="2584"/>
    <cellStyle name="Normal 2 2 186" xfId="2585"/>
    <cellStyle name="Normal 2 2 187" xfId="2586"/>
    <cellStyle name="Normal 2 2 188" xfId="2587"/>
    <cellStyle name="Normal 2 2 189" xfId="2588"/>
    <cellStyle name="Normal 2 2 19" xfId="2589"/>
    <cellStyle name="Normal 2 2 190" xfId="2590"/>
    <cellStyle name="Normal 2 2 191" xfId="2591"/>
    <cellStyle name="Normal 2 2 192" xfId="2592"/>
    <cellStyle name="Normal 2 2 193" xfId="2593"/>
    <cellStyle name="Normal 2 2 194" xfId="2594"/>
    <cellStyle name="Normal 2 2 195" xfId="2595"/>
    <cellStyle name="Normal 2 2 196" xfId="2596"/>
    <cellStyle name="Normal 2 2 197" xfId="2597"/>
    <cellStyle name="Normal 2 2 198" xfId="2598"/>
    <cellStyle name="Normal 2 2 199" xfId="2599"/>
    <cellStyle name="Normal 2 2 2" xfId="2600"/>
    <cellStyle name="Normal 2 2 2 10" xfId="2601"/>
    <cellStyle name="Normal 2 2 2 100" xfId="2602"/>
    <cellStyle name="Normal 2 2 2 101" xfId="2603"/>
    <cellStyle name="Normal 2 2 2 102" xfId="2604"/>
    <cellStyle name="Normal 2 2 2 103" xfId="2605"/>
    <cellStyle name="Normal 2 2 2 104" xfId="2606"/>
    <cellStyle name="Normal 2 2 2 105" xfId="2607"/>
    <cellStyle name="Normal 2 2 2 106" xfId="2608"/>
    <cellStyle name="Normal 2 2 2 107" xfId="2609"/>
    <cellStyle name="Normal 2 2 2 108" xfId="2610"/>
    <cellStyle name="Normal 2 2 2 109" xfId="2611"/>
    <cellStyle name="Normal 2 2 2 11" xfId="2612"/>
    <cellStyle name="Normal 2 2 2 110" xfId="2613"/>
    <cellStyle name="Normal 2 2 2 111" xfId="2614"/>
    <cellStyle name="Normal 2 2 2 112" xfId="2615"/>
    <cellStyle name="Normal 2 2 2 113" xfId="2616"/>
    <cellStyle name="Normal 2 2 2 114" xfId="2617"/>
    <cellStyle name="Normal 2 2 2 115" xfId="2618"/>
    <cellStyle name="Normal 2 2 2 116" xfId="2619"/>
    <cellStyle name="Normal 2 2 2 117" xfId="2620"/>
    <cellStyle name="Normal 2 2 2 118" xfId="2621"/>
    <cellStyle name="Normal 2 2 2 119" xfId="2622"/>
    <cellStyle name="Normal 2 2 2 12" xfId="2623"/>
    <cellStyle name="Normal 2 2 2 120" xfId="2624"/>
    <cellStyle name="Normal 2 2 2 121" xfId="2625"/>
    <cellStyle name="Normal 2 2 2 122" xfId="2626"/>
    <cellStyle name="Normal 2 2 2 123" xfId="2627"/>
    <cellStyle name="Normal 2 2 2 124" xfId="2628"/>
    <cellStyle name="Normal 2 2 2 125" xfId="2629"/>
    <cellStyle name="Normal 2 2 2 126" xfId="2630"/>
    <cellStyle name="Normal 2 2 2 127" xfId="2631"/>
    <cellStyle name="Normal 2 2 2 128" xfId="2632"/>
    <cellStyle name="Normal 2 2 2 129" xfId="2633"/>
    <cellStyle name="Normal 2 2 2 13" xfId="2634"/>
    <cellStyle name="Normal 2 2 2 130" xfId="2635"/>
    <cellStyle name="Normal 2 2 2 131" xfId="2636"/>
    <cellStyle name="Normal 2 2 2 132" xfId="2637"/>
    <cellStyle name="Normal 2 2 2 133" xfId="2638"/>
    <cellStyle name="Normal 2 2 2 134" xfId="2639"/>
    <cellStyle name="Normal 2 2 2 135" xfId="2640"/>
    <cellStyle name="Normal 2 2 2 136" xfId="2641"/>
    <cellStyle name="Normal 2 2 2 137" xfId="2642"/>
    <cellStyle name="Normal 2 2 2 138" xfId="2643"/>
    <cellStyle name="Normal 2 2 2 139" xfId="2644"/>
    <cellStyle name="Normal 2 2 2 14" xfId="2645"/>
    <cellStyle name="Normal 2 2 2 140" xfId="2646"/>
    <cellStyle name="Normal 2 2 2 141" xfId="2647"/>
    <cellStyle name="Normal 2 2 2 142" xfId="2648"/>
    <cellStyle name="Normal 2 2 2 143" xfId="2649"/>
    <cellStyle name="Normal 2 2 2 144" xfId="2650"/>
    <cellStyle name="Normal 2 2 2 145" xfId="2651"/>
    <cellStyle name="Normal 2 2 2 146" xfId="2652"/>
    <cellStyle name="Normal 2 2 2 147" xfId="2653"/>
    <cellStyle name="Normal 2 2 2 148" xfId="2654"/>
    <cellStyle name="Normal 2 2 2 149" xfId="2655"/>
    <cellStyle name="Normal 2 2 2 15" xfId="2656"/>
    <cellStyle name="Normal 2 2 2 150" xfId="2657"/>
    <cellStyle name="Normal 2 2 2 151" xfId="2658"/>
    <cellStyle name="Normal 2 2 2 152" xfId="2659"/>
    <cellStyle name="Normal 2 2 2 153" xfId="2660"/>
    <cellStyle name="Normal 2 2 2 154" xfId="2661"/>
    <cellStyle name="Normal 2 2 2 155" xfId="2662"/>
    <cellStyle name="Normal 2 2 2 156" xfId="2663"/>
    <cellStyle name="Normal 2 2 2 157" xfId="2664"/>
    <cellStyle name="Normal 2 2 2 158" xfId="2665"/>
    <cellStyle name="Normal 2 2 2 159" xfId="2666"/>
    <cellStyle name="Normal 2 2 2 16" xfId="2667"/>
    <cellStyle name="Normal 2 2 2 160" xfId="2668"/>
    <cellStyle name="Normal 2 2 2 161" xfId="2669"/>
    <cellStyle name="Normal 2 2 2 162" xfId="2670"/>
    <cellStyle name="Normal 2 2 2 163" xfId="2671"/>
    <cellStyle name="Normal 2 2 2 164" xfId="2672"/>
    <cellStyle name="Normal 2 2 2 165" xfId="2673"/>
    <cellStyle name="Normal 2 2 2 166" xfId="2674"/>
    <cellStyle name="Normal 2 2 2 167" xfId="2675"/>
    <cellStyle name="Normal 2 2 2 168" xfId="2676"/>
    <cellStyle name="Normal 2 2 2 169" xfId="2677"/>
    <cellStyle name="Normal 2 2 2 17" xfId="2678"/>
    <cellStyle name="Normal 2 2 2 170" xfId="2679"/>
    <cellStyle name="Normal 2 2 2 171" xfId="2680"/>
    <cellStyle name="Normal 2 2 2 172" xfId="2681"/>
    <cellStyle name="Normal 2 2 2 173" xfId="2682"/>
    <cellStyle name="Normal 2 2 2 174" xfId="2683"/>
    <cellStyle name="Normal 2 2 2 175" xfId="2684"/>
    <cellStyle name="Normal 2 2 2 176" xfId="2685"/>
    <cellStyle name="Normal 2 2 2 177" xfId="2686"/>
    <cellStyle name="Normal 2 2 2 178" xfId="2687"/>
    <cellStyle name="Normal 2 2 2 179" xfId="2688"/>
    <cellStyle name="Normal 2 2 2 18" xfId="2689"/>
    <cellStyle name="Normal 2 2 2 180" xfId="2690"/>
    <cellStyle name="Normal 2 2 2 181" xfId="2691"/>
    <cellStyle name="Normal 2 2 2 182" xfId="2692"/>
    <cellStyle name="Normal 2 2 2 183" xfId="2693"/>
    <cellStyle name="Normal 2 2 2 184" xfId="2694"/>
    <cellStyle name="Normal 2 2 2 185" xfId="2695"/>
    <cellStyle name="Normal 2 2 2 186" xfId="2696"/>
    <cellStyle name="Normal 2 2 2 187" xfId="2697"/>
    <cellStyle name="Normal 2 2 2 188" xfId="2698"/>
    <cellStyle name="Normal 2 2 2 19" xfId="2699"/>
    <cellStyle name="Normal 2 2 2 2" xfId="2700"/>
    <cellStyle name="Normal 2 2 2 20" xfId="2701"/>
    <cellStyle name="Normal 2 2 2 21" xfId="2702"/>
    <cellStyle name="Normal 2 2 2 22" xfId="2703"/>
    <cellStyle name="Normal 2 2 2 23" xfId="2704"/>
    <cellStyle name="Normal 2 2 2 24" xfId="2705"/>
    <cellStyle name="Normal 2 2 2 25" xfId="2706"/>
    <cellStyle name="Normal 2 2 2 26" xfId="2707"/>
    <cellStyle name="Normal 2 2 2 27" xfId="2708"/>
    <cellStyle name="Normal 2 2 2 28" xfId="2709"/>
    <cellStyle name="Normal 2 2 2 29" xfId="2710"/>
    <cellStyle name="Normal 2 2 2 3" xfId="2711"/>
    <cellStyle name="Normal 2 2 2 30" xfId="2712"/>
    <cellStyle name="Normal 2 2 2 31" xfId="2713"/>
    <cellStyle name="Normal 2 2 2 32" xfId="2714"/>
    <cellStyle name="Normal 2 2 2 33" xfId="2715"/>
    <cellStyle name="Normal 2 2 2 34" xfId="2716"/>
    <cellStyle name="Normal 2 2 2 35" xfId="2717"/>
    <cellStyle name="Normal 2 2 2 36" xfId="2718"/>
    <cellStyle name="Normal 2 2 2 37" xfId="2719"/>
    <cellStyle name="Normal 2 2 2 38" xfId="2720"/>
    <cellStyle name="Normal 2 2 2 39" xfId="2721"/>
    <cellStyle name="Normal 2 2 2 4" xfId="2722"/>
    <cellStyle name="Normal 2 2 2 40" xfId="2723"/>
    <cellStyle name="Normal 2 2 2 41" xfId="2724"/>
    <cellStyle name="Normal 2 2 2 42" xfId="2725"/>
    <cellStyle name="Normal 2 2 2 43" xfId="2726"/>
    <cellStyle name="Normal 2 2 2 44" xfId="2727"/>
    <cellStyle name="Normal 2 2 2 45" xfId="2728"/>
    <cellStyle name="Normal 2 2 2 46" xfId="2729"/>
    <cellStyle name="Normal 2 2 2 47" xfId="2730"/>
    <cellStyle name="Normal 2 2 2 48" xfId="2731"/>
    <cellStyle name="Normal 2 2 2 49" xfId="2732"/>
    <cellStyle name="Normal 2 2 2 5" xfId="2733"/>
    <cellStyle name="Normal 2 2 2 50" xfId="2734"/>
    <cellStyle name="Normal 2 2 2 51" xfId="2735"/>
    <cellStyle name="Normal 2 2 2 52" xfId="2736"/>
    <cellStyle name="Normal 2 2 2 53" xfId="2737"/>
    <cellStyle name="Normal 2 2 2 54" xfId="2738"/>
    <cellStyle name="Normal 2 2 2 55" xfId="2739"/>
    <cellStyle name="Normal 2 2 2 56" xfId="2740"/>
    <cellStyle name="Normal 2 2 2 57" xfId="2741"/>
    <cellStyle name="Normal 2 2 2 58" xfId="2742"/>
    <cellStyle name="Normal 2 2 2 59" xfId="2743"/>
    <cellStyle name="Normal 2 2 2 6" xfId="2744"/>
    <cellStyle name="Normal 2 2 2 60" xfId="2745"/>
    <cellStyle name="Normal 2 2 2 61" xfId="2746"/>
    <cellStyle name="Normal 2 2 2 62" xfId="2747"/>
    <cellStyle name="Normal 2 2 2 63" xfId="2748"/>
    <cellStyle name="Normal 2 2 2 64" xfId="2749"/>
    <cellStyle name="Normal 2 2 2 65" xfId="2750"/>
    <cellStyle name="Normal 2 2 2 66" xfId="2751"/>
    <cellStyle name="Normal 2 2 2 67" xfId="2752"/>
    <cellStyle name="Normal 2 2 2 68" xfId="2753"/>
    <cellStyle name="Normal 2 2 2 69" xfId="2754"/>
    <cellStyle name="Normal 2 2 2 7" xfId="2755"/>
    <cellStyle name="Normal 2 2 2 70" xfId="2756"/>
    <cellStyle name="Normal 2 2 2 71" xfId="2757"/>
    <cellStyle name="Normal 2 2 2 72" xfId="2758"/>
    <cellStyle name="Normal 2 2 2 73" xfId="2759"/>
    <cellStyle name="Normal 2 2 2 74" xfId="2760"/>
    <cellStyle name="Normal 2 2 2 75" xfId="2761"/>
    <cellStyle name="Normal 2 2 2 76" xfId="2762"/>
    <cellStyle name="Normal 2 2 2 77" xfId="2763"/>
    <cellStyle name="Normal 2 2 2 78" xfId="2764"/>
    <cellStyle name="Normal 2 2 2 79" xfId="2765"/>
    <cellStyle name="Normal 2 2 2 8" xfId="2766"/>
    <cellStyle name="Normal 2 2 2 80" xfId="2767"/>
    <cellStyle name="Normal 2 2 2 81" xfId="2768"/>
    <cellStyle name="Normal 2 2 2 82" xfId="2769"/>
    <cellStyle name="Normal 2 2 2 83" xfId="2770"/>
    <cellStyle name="Normal 2 2 2 84" xfId="2771"/>
    <cellStyle name="Normal 2 2 2 85" xfId="2772"/>
    <cellStyle name="Normal 2 2 2 86" xfId="2773"/>
    <cellStyle name="Normal 2 2 2 87" xfId="2774"/>
    <cellStyle name="Normal 2 2 2 88" xfId="2775"/>
    <cellStyle name="Normal 2 2 2 89" xfId="2776"/>
    <cellStyle name="Normal 2 2 2 9" xfId="2777"/>
    <cellStyle name="Normal 2 2 2 90" xfId="2778"/>
    <cellStyle name="Normal 2 2 2 91" xfId="2779"/>
    <cellStyle name="Normal 2 2 2 92" xfId="2780"/>
    <cellStyle name="Normal 2 2 2 93" xfId="2781"/>
    <cellStyle name="Normal 2 2 2 94" xfId="2782"/>
    <cellStyle name="Normal 2 2 2 95" xfId="2783"/>
    <cellStyle name="Normal 2 2 2 96" xfId="2784"/>
    <cellStyle name="Normal 2 2 2 97" xfId="2785"/>
    <cellStyle name="Normal 2 2 2 98" xfId="2786"/>
    <cellStyle name="Normal 2 2 2 99" xfId="2787"/>
    <cellStyle name="Normal 2 2 20" xfId="2788"/>
    <cellStyle name="Normal 2 2 200" xfId="2789"/>
    <cellStyle name="Normal 2 2 201" xfId="2790"/>
    <cellStyle name="Normal 2 2 202" xfId="2791"/>
    <cellStyle name="Normal 2 2 203" xfId="2792"/>
    <cellStyle name="Normal 2 2 204" xfId="2793"/>
    <cellStyle name="Normal 2 2 205" xfId="2794"/>
    <cellStyle name="Normal 2 2 206" xfId="2795"/>
    <cellStyle name="Normal 2 2 207" xfId="2796"/>
    <cellStyle name="Normal 2 2 21" xfId="2797"/>
    <cellStyle name="Normal 2 2 22" xfId="2798"/>
    <cellStyle name="Normal 2 2 23" xfId="2799"/>
    <cellStyle name="Normal 2 2 24" xfId="2800"/>
    <cellStyle name="Normal 2 2 25" xfId="2801"/>
    <cellStyle name="Normal 2 2 26" xfId="2802"/>
    <cellStyle name="Normal 2 2 26 10" xfId="2803"/>
    <cellStyle name="Normal 2 2 26 10 10" xfId="2804"/>
    <cellStyle name="Normal 2 2 26 10 11" xfId="2805"/>
    <cellStyle name="Normal 2 2 26 10 12" xfId="2806"/>
    <cellStyle name="Normal 2 2 26 10 2" xfId="2807"/>
    <cellStyle name="Normal 2 2 26 10 3" xfId="2808"/>
    <cellStyle name="Normal 2 2 26 10 4" xfId="2809"/>
    <cellStyle name="Normal 2 2 26 10 5" xfId="2810"/>
    <cellStyle name="Normal 2 2 26 10 6" xfId="2811"/>
    <cellStyle name="Normal 2 2 26 10 7" xfId="2812"/>
    <cellStyle name="Normal 2 2 26 10 8" xfId="2813"/>
    <cellStyle name="Normal 2 2 26 10 9" xfId="2814"/>
    <cellStyle name="Normal 2 2 26 2" xfId="2815"/>
    <cellStyle name="Normal 2 2 26 2 10" xfId="2816"/>
    <cellStyle name="Normal 2 2 26 2 11" xfId="2817"/>
    <cellStyle name="Normal 2 2 26 2 12" xfId="2818"/>
    <cellStyle name="Normal 2 2 26 2 13" xfId="2819"/>
    <cellStyle name="Normal 2 2 26 2 14" xfId="2820"/>
    <cellStyle name="Normal 2 2 26 2 15" xfId="2821"/>
    <cellStyle name="Normal 2 2 26 2 2" xfId="2822"/>
    <cellStyle name="Normal 2 2 26 2 3" xfId="2823"/>
    <cellStyle name="Normal 2 2 26 2 4" xfId="2824"/>
    <cellStyle name="Normal 2 2 26 2 5" xfId="2825"/>
    <cellStyle name="Normal 2 2 26 2 6" xfId="2826"/>
    <cellStyle name="Normal 2 2 26 2 7" xfId="2827"/>
    <cellStyle name="Normal 2 2 26 2 8" xfId="2828"/>
    <cellStyle name="Normal 2 2 26 2 9" xfId="2829"/>
    <cellStyle name="Normal 2 2 26 3" xfId="2830"/>
    <cellStyle name="Normal 2 2 26 4" xfId="2831"/>
    <cellStyle name="Normal 2 2 26 5" xfId="2832"/>
    <cellStyle name="Normal 2 2 26 6" xfId="2833"/>
    <cellStyle name="Normal 2 2 26 7" xfId="2834"/>
    <cellStyle name="Normal 2 2 26 8" xfId="2835"/>
    <cellStyle name="Normal 2 2 26 9" xfId="2836"/>
    <cellStyle name="Normal 2 2 26 9 10" xfId="2837"/>
    <cellStyle name="Normal 2 2 26 9 11" xfId="2838"/>
    <cellStyle name="Normal 2 2 26 9 12" xfId="2839"/>
    <cellStyle name="Normal 2 2 26 9 13" xfId="2840"/>
    <cellStyle name="Normal 2 2 26 9 2" xfId="2841"/>
    <cellStyle name="Normal 2 2 26 9 3" xfId="2842"/>
    <cellStyle name="Normal 2 2 26 9 4" xfId="2843"/>
    <cellStyle name="Normal 2 2 26 9 5" xfId="2844"/>
    <cellStyle name="Normal 2 2 26 9 6" xfId="2845"/>
    <cellStyle name="Normal 2 2 26 9 7" xfId="2846"/>
    <cellStyle name="Normal 2 2 26 9 8" xfId="2847"/>
    <cellStyle name="Normal 2 2 26 9 9" xfId="2848"/>
    <cellStyle name="Normal 2 2 27" xfId="2849"/>
    <cellStyle name="Normal 2 2 28" xfId="2850"/>
    <cellStyle name="Normal 2 2 29" xfId="2851"/>
    <cellStyle name="Normal 2 2 29 10" xfId="2852"/>
    <cellStyle name="Normal 2 2 29 11" xfId="2853"/>
    <cellStyle name="Normal 2 2 29 12" xfId="2854"/>
    <cellStyle name="Normal 2 2 29 12 2" xfId="2855"/>
    <cellStyle name="Normal 2 2 29 12 2 10" xfId="2856"/>
    <cellStyle name="Normal 2 2 29 12 2 11" xfId="2857"/>
    <cellStyle name="Normal 2 2 29 12 2 12" xfId="2858"/>
    <cellStyle name="Normal 2 2 29 12 2 13" xfId="2859"/>
    <cellStyle name="Normal 2 2 29 12 2 14" xfId="2860"/>
    <cellStyle name="Normal 2 2 29 12 2 15" xfId="2861"/>
    <cellStyle name="Normal 2 2 29 12 2 16" xfId="2862"/>
    <cellStyle name="Normal 2 2 29 12 2 17" xfId="2863"/>
    <cellStyle name="Normal 2 2 29 12 2 18" xfId="2864"/>
    <cellStyle name="Normal 2 2 29 12 2 19" xfId="2865"/>
    <cellStyle name="Normal 2 2 29 12 2 2" xfId="2866"/>
    <cellStyle name="Normal 2 2 29 12 2 20" xfId="2867"/>
    <cellStyle name="Normal 2 2 29 12 2 21" xfId="2868"/>
    <cellStyle name="Normal 2 2 29 12 2 22" xfId="2869"/>
    <cellStyle name="Normal 2 2 29 12 2 23" xfId="2870"/>
    <cellStyle name="Normal 2 2 29 12 2 24" xfId="2871"/>
    <cellStyle name="Normal 2 2 29 12 2 25" xfId="2872"/>
    <cellStyle name="Normal 2 2 29 12 2 26" xfId="2873"/>
    <cellStyle name="Normal 2 2 29 12 2 27" xfId="2874"/>
    <cellStyle name="Normal 2 2 29 12 2 28" xfId="2875"/>
    <cellStyle name="Normal 2 2 29 12 2 29" xfId="2876"/>
    <cellStyle name="Normal 2 2 29 12 2 3" xfId="2877"/>
    <cellStyle name="Normal 2 2 29 12 2 30" xfId="2878"/>
    <cellStyle name="Normal 2 2 29 12 2 31" xfId="2879"/>
    <cellStyle name="Normal 2 2 29 12 2 32" xfId="2880"/>
    <cellStyle name="Normal 2 2 29 12 2 33" xfId="2881"/>
    <cellStyle name="Normal 2 2 29 12 2 34" xfId="2882"/>
    <cellStyle name="Normal 2 2 29 12 2 35" xfId="2883"/>
    <cellStyle name="Normal 2 2 29 12 2 36" xfId="2884"/>
    <cellStyle name="Normal 2 2 29 12 2 37" xfId="2885"/>
    <cellStyle name="Normal 2 2 29 12 2 38" xfId="2886"/>
    <cellStyle name="Normal 2 2 29 12 2 39" xfId="2887"/>
    <cellStyle name="Normal 2 2 29 12 2 4" xfId="2888"/>
    <cellStyle name="Normal 2 2 29 12 2 5" xfId="2889"/>
    <cellStyle name="Normal 2 2 29 12 2 6" xfId="2890"/>
    <cellStyle name="Normal 2 2 29 12 2 7" xfId="2891"/>
    <cellStyle name="Normal 2 2 29 12 2 8" xfId="2892"/>
    <cellStyle name="Normal 2 2 29 12 2 9" xfId="2893"/>
    <cellStyle name="Normal 2 2 29 13" xfId="2894"/>
    <cellStyle name="Normal 2 2 29 14" xfId="2895"/>
    <cellStyle name="Normal 2 2 29 15" xfId="2896"/>
    <cellStyle name="Normal 2 2 29 16" xfId="2897"/>
    <cellStyle name="Normal 2 2 29 17" xfId="2898"/>
    <cellStyle name="Normal 2 2 29 18" xfId="2899"/>
    <cellStyle name="Normal 2 2 29 19" xfId="2900"/>
    <cellStyle name="Normal 2 2 29 19 10" xfId="2901"/>
    <cellStyle name="Normal 2 2 29 19 100" xfId="2902"/>
    <cellStyle name="Normal 2 2 29 19 101" xfId="2903"/>
    <cellStyle name="Normal 2 2 29 19 102" xfId="2904"/>
    <cellStyle name="Normal 2 2 29 19 103" xfId="2905"/>
    <cellStyle name="Normal 2 2 29 19 104" xfId="2906"/>
    <cellStyle name="Normal 2 2 29 19 105" xfId="2907"/>
    <cellStyle name="Normal 2 2 29 19 106" xfId="2908"/>
    <cellStyle name="Normal 2 2 29 19 107" xfId="2909"/>
    <cellStyle name="Normal 2 2 29 19 11" xfId="2910"/>
    <cellStyle name="Normal 2 2 29 19 12" xfId="2911"/>
    <cellStyle name="Normal 2 2 29 19 13" xfId="2912"/>
    <cellStyle name="Normal 2 2 29 19 14" xfId="2913"/>
    <cellStyle name="Normal 2 2 29 19 15" xfId="2914"/>
    <cellStyle name="Normal 2 2 29 19 16" xfId="2915"/>
    <cellStyle name="Normal 2 2 29 19 17" xfId="2916"/>
    <cellStyle name="Normal 2 2 29 19 18" xfId="2917"/>
    <cellStyle name="Normal 2 2 29 19 19" xfId="2918"/>
    <cellStyle name="Normal 2 2 29 19 2" xfId="2919"/>
    <cellStyle name="Normal 2 2 29 19 20" xfId="2920"/>
    <cellStyle name="Normal 2 2 29 19 21" xfId="2921"/>
    <cellStyle name="Normal 2 2 29 19 22" xfId="2922"/>
    <cellStyle name="Normal 2 2 29 19 23" xfId="2923"/>
    <cellStyle name="Normal 2 2 29 19 24" xfId="2924"/>
    <cellStyle name="Normal 2 2 29 19 25" xfId="2925"/>
    <cellStyle name="Normal 2 2 29 19 26" xfId="2926"/>
    <cellStyle name="Normal 2 2 29 19 27" xfId="2927"/>
    <cellStyle name="Normal 2 2 29 19 28" xfId="2928"/>
    <cellStyle name="Normal 2 2 29 19 29" xfId="2929"/>
    <cellStyle name="Normal 2 2 29 19 3" xfId="2930"/>
    <cellStyle name="Normal 2 2 29 19 30" xfId="2931"/>
    <cellStyle name="Normal 2 2 29 19 31" xfId="2932"/>
    <cellStyle name="Normal 2 2 29 19 32" xfId="2933"/>
    <cellStyle name="Normal 2 2 29 19 33" xfId="2934"/>
    <cellStyle name="Normal 2 2 29 19 34" xfId="2935"/>
    <cellStyle name="Normal 2 2 29 19 35" xfId="2936"/>
    <cellStyle name="Normal 2 2 29 19 36" xfId="2937"/>
    <cellStyle name="Normal 2 2 29 19 37" xfId="2938"/>
    <cellStyle name="Normal 2 2 29 19 38" xfId="2939"/>
    <cellStyle name="Normal 2 2 29 19 39" xfId="2940"/>
    <cellStyle name="Normal 2 2 29 19 4" xfId="2941"/>
    <cellStyle name="Normal 2 2 29 19 40" xfId="2942"/>
    <cellStyle name="Normal 2 2 29 19 41" xfId="2943"/>
    <cellStyle name="Normal 2 2 29 19 42" xfId="2944"/>
    <cellStyle name="Normal 2 2 29 19 43" xfId="2945"/>
    <cellStyle name="Normal 2 2 29 19 44" xfId="2946"/>
    <cellStyle name="Normal 2 2 29 19 45" xfId="2947"/>
    <cellStyle name="Normal 2 2 29 19 46" xfId="2948"/>
    <cellStyle name="Normal 2 2 29 19 47" xfId="2949"/>
    <cellStyle name="Normal 2 2 29 19 48" xfId="2950"/>
    <cellStyle name="Normal 2 2 29 19 49" xfId="2951"/>
    <cellStyle name="Normal 2 2 29 19 5" xfId="2952"/>
    <cellStyle name="Normal 2 2 29 19 50" xfId="2953"/>
    <cellStyle name="Normal 2 2 29 19 51" xfId="2954"/>
    <cellStyle name="Normal 2 2 29 19 52" xfId="2955"/>
    <cellStyle name="Normal 2 2 29 19 53" xfId="2956"/>
    <cellStyle name="Normal 2 2 29 19 54" xfId="2957"/>
    <cellStyle name="Normal 2 2 29 19 55" xfId="2958"/>
    <cellStyle name="Normal 2 2 29 19 56" xfId="2959"/>
    <cellStyle name="Normal 2 2 29 19 57" xfId="2960"/>
    <cellStyle name="Normal 2 2 29 19 58" xfId="2961"/>
    <cellStyle name="Normal 2 2 29 19 59" xfId="2962"/>
    <cellStyle name="Normal 2 2 29 19 6" xfId="2963"/>
    <cellStyle name="Normal 2 2 29 19 60" xfId="2964"/>
    <cellStyle name="Normal 2 2 29 19 61" xfId="2965"/>
    <cellStyle name="Normal 2 2 29 19 62" xfId="2966"/>
    <cellStyle name="Normal 2 2 29 19 63" xfId="2967"/>
    <cellStyle name="Normal 2 2 29 19 64" xfId="2968"/>
    <cellStyle name="Normal 2 2 29 19 65" xfId="2969"/>
    <cellStyle name="Normal 2 2 29 19 66" xfId="2970"/>
    <cellStyle name="Normal 2 2 29 19 67" xfId="2971"/>
    <cellStyle name="Normal 2 2 29 19 68" xfId="2972"/>
    <cellStyle name="Normal 2 2 29 19 69" xfId="2973"/>
    <cellStyle name="Normal 2 2 29 19 7" xfId="2974"/>
    <cellStyle name="Normal 2 2 29 19 70" xfId="2975"/>
    <cellStyle name="Normal 2 2 29 19 71" xfId="2976"/>
    <cellStyle name="Normal 2 2 29 19 72" xfId="2977"/>
    <cellStyle name="Normal 2 2 29 19 73" xfId="2978"/>
    <cellStyle name="Normal 2 2 29 19 74" xfId="2979"/>
    <cellStyle name="Normal 2 2 29 19 75" xfId="2980"/>
    <cellStyle name="Normal 2 2 29 19 76" xfId="2981"/>
    <cellStyle name="Normal 2 2 29 19 77" xfId="2982"/>
    <cellStyle name="Normal 2 2 29 19 78" xfId="2983"/>
    <cellStyle name="Normal 2 2 29 19 79" xfId="2984"/>
    <cellStyle name="Normal 2 2 29 19 8" xfId="2985"/>
    <cellStyle name="Normal 2 2 29 19 80" xfId="2986"/>
    <cellStyle name="Normal 2 2 29 19 81" xfId="2987"/>
    <cellStyle name="Normal 2 2 29 19 82" xfId="2988"/>
    <cellStyle name="Normal 2 2 29 19 83" xfId="2989"/>
    <cellStyle name="Normal 2 2 29 19 84" xfId="2990"/>
    <cellStyle name="Normal 2 2 29 19 85" xfId="2991"/>
    <cellStyle name="Normal 2 2 29 19 86" xfId="2992"/>
    <cellStyle name="Normal 2 2 29 19 87" xfId="2993"/>
    <cellStyle name="Normal 2 2 29 19 88" xfId="2994"/>
    <cellStyle name="Normal 2 2 29 19 89" xfId="2995"/>
    <cellStyle name="Normal 2 2 29 19 9" xfId="2996"/>
    <cellStyle name="Normal 2 2 29 19 90" xfId="2997"/>
    <cellStyle name="Normal 2 2 29 19 91" xfId="2998"/>
    <cellStyle name="Normal 2 2 29 19 92" xfId="2999"/>
    <cellStyle name="Normal 2 2 29 19 93" xfId="3000"/>
    <cellStyle name="Normal 2 2 29 19 94" xfId="3001"/>
    <cellStyle name="Normal 2 2 29 19 95" xfId="3002"/>
    <cellStyle name="Normal 2 2 29 19 96" xfId="3003"/>
    <cellStyle name="Normal 2 2 29 19 97" xfId="3004"/>
    <cellStyle name="Normal 2 2 29 19 98" xfId="3005"/>
    <cellStyle name="Normal 2 2 29 19 99" xfId="3006"/>
    <cellStyle name="Normal 2 2 29 2" xfId="3007"/>
    <cellStyle name="Normal 2 2 29 20" xfId="3008"/>
    <cellStyle name="Normal 2 2 29 20 10" xfId="3009"/>
    <cellStyle name="Normal 2 2 29 20 100" xfId="3010"/>
    <cellStyle name="Normal 2 2 29 20 101" xfId="3011"/>
    <cellStyle name="Normal 2 2 29 20 102" xfId="3012"/>
    <cellStyle name="Normal 2 2 29 20 103" xfId="3013"/>
    <cellStyle name="Normal 2 2 29 20 104" xfId="3014"/>
    <cellStyle name="Normal 2 2 29 20 105" xfId="3015"/>
    <cellStyle name="Normal 2 2 29 20 106" xfId="3016"/>
    <cellStyle name="Normal 2 2 29 20 11" xfId="3017"/>
    <cellStyle name="Normal 2 2 29 20 12" xfId="3018"/>
    <cellStyle name="Normal 2 2 29 20 13" xfId="3019"/>
    <cellStyle name="Normal 2 2 29 20 14" xfId="3020"/>
    <cellStyle name="Normal 2 2 29 20 15" xfId="3021"/>
    <cellStyle name="Normal 2 2 29 20 16" xfId="3022"/>
    <cellStyle name="Normal 2 2 29 20 17" xfId="3023"/>
    <cellStyle name="Normal 2 2 29 20 18" xfId="3024"/>
    <cellStyle name="Normal 2 2 29 20 19" xfId="3025"/>
    <cellStyle name="Normal 2 2 29 20 2" xfId="3026"/>
    <cellStyle name="Normal 2 2 29 20 20" xfId="3027"/>
    <cellStyle name="Normal 2 2 29 20 21" xfId="3028"/>
    <cellStyle name="Normal 2 2 29 20 22" xfId="3029"/>
    <cellStyle name="Normal 2 2 29 20 23" xfId="3030"/>
    <cellStyle name="Normal 2 2 29 20 24" xfId="3031"/>
    <cellStyle name="Normal 2 2 29 20 25" xfId="3032"/>
    <cellStyle name="Normal 2 2 29 20 26" xfId="3033"/>
    <cellStyle name="Normal 2 2 29 20 27" xfId="3034"/>
    <cellStyle name="Normal 2 2 29 20 28" xfId="3035"/>
    <cellStyle name="Normal 2 2 29 20 29" xfId="3036"/>
    <cellStyle name="Normal 2 2 29 20 3" xfId="3037"/>
    <cellStyle name="Normal 2 2 29 20 30" xfId="3038"/>
    <cellStyle name="Normal 2 2 29 20 31" xfId="3039"/>
    <cellStyle name="Normal 2 2 29 20 32" xfId="3040"/>
    <cellStyle name="Normal 2 2 29 20 33" xfId="3041"/>
    <cellStyle name="Normal 2 2 29 20 34" xfId="3042"/>
    <cellStyle name="Normal 2 2 29 20 35" xfId="3043"/>
    <cellStyle name="Normal 2 2 29 20 36" xfId="3044"/>
    <cellStyle name="Normal 2 2 29 20 37" xfId="3045"/>
    <cellStyle name="Normal 2 2 29 20 38" xfId="3046"/>
    <cellStyle name="Normal 2 2 29 20 39" xfId="3047"/>
    <cellStyle name="Normal 2 2 29 20 4" xfId="3048"/>
    <cellStyle name="Normal 2 2 29 20 40" xfId="3049"/>
    <cellStyle name="Normal 2 2 29 20 41" xfId="3050"/>
    <cellStyle name="Normal 2 2 29 20 42" xfId="3051"/>
    <cellStyle name="Normal 2 2 29 20 43" xfId="3052"/>
    <cellStyle name="Normal 2 2 29 20 44" xfId="3053"/>
    <cellStyle name="Normal 2 2 29 20 45" xfId="3054"/>
    <cellStyle name="Normal 2 2 29 20 46" xfId="3055"/>
    <cellStyle name="Normal 2 2 29 20 47" xfId="3056"/>
    <cellStyle name="Normal 2 2 29 20 48" xfId="3057"/>
    <cellStyle name="Normal 2 2 29 20 49" xfId="3058"/>
    <cellStyle name="Normal 2 2 29 20 5" xfId="3059"/>
    <cellStyle name="Normal 2 2 29 20 50" xfId="3060"/>
    <cellStyle name="Normal 2 2 29 20 51" xfId="3061"/>
    <cellStyle name="Normal 2 2 29 20 52" xfId="3062"/>
    <cellStyle name="Normal 2 2 29 20 53" xfId="3063"/>
    <cellStyle name="Normal 2 2 29 20 54" xfId="3064"/>
    <cellStyle name="Normal 2 2 29 20 55" xfId="3065"/>
    <cellStyle name="Normal 2 2 29 20 56" xfId="3066"/>
    <cellStyle name="Normal 2 2 29 20 57" xfId="3067"/>
    <cellStyle name="Normal 2 2 29 20 58" xfId="3068"/>
    <cellStyle name="Normal 2 2 29 20 59" xfId="3069"/>
    <cellStyle name="Normal 2 2 29 20 6" xfId="3070"/>
    <cellStyle name="Normal 2 2 29 20 60" xfId="3071"/>
    <cellStyle name="Normal 2 2 29 20 61" xfId="3072"/>
    <cellStyle name="Normal 2 2 29 20 62" xfId="3073"/>
    <cellStyle name="Normal 2 2 29 20 63" xfId="3074"/>
    <cellStyle name="Normal 2 2 29 20 64" xfId="3075"/>
    <cellStyle name="Normal 2 2 29 20 65" xfId="3076"/>
    <cellStyle name="Normal 2 2 29 20 66" xfId="3077"/>
    <cellStyle name="Normal 2 2 29 20 67" xfId="3078"/>
    <cellStyle name="Normal 2 2 29 20 68" xfId="3079"/>
    <cellStyle name="Normal 2 2 29 20 69" xfId="3080"/>
    <cellStyle name="Normal 2 2 29 20 7" xfId="3081"/>
    <cellStyle name="Normal 2 2 29 20 70" xfId="3082"/>
    <cellStyle name="Normal 2 2 29 20 71" xfId="3083"/>
    <cellStyle name="Normal 2 2 29 20 72" xfId="3084"/>
    <cellStyle name="Normal 2 2 29 20 73" xfId="3085"/>
    <cellStyle name="Normal 2 2 29 20 74" xfId="3086"/>
    <cellStyle name="Normal 2 2 29 20 75" xfId="3087"/>
    <cellStyle name="Normal 2 2 29 20 76" xfId="3088"/>
    <cellStyle name="Normal 2 2 29 20 77" xfId="3089"/>
    <cellStyle name="Normal 2 2 29 20 78" xfId="3090"/>
    <cellStyle name="Normal 2 2 29 20 79" xfId="3091"/>
    <cellStyle name="Normal 2 2 29 20 8" xfId="3092"/>
    <cellStyle name="Normal 2 2 29 20 80" xfId="3093"/>
    <cellStyle name="Normal 2 2 29 20 81" xfId="3094"/>
    <cellStyle name="Normal 2 2 29 20 82" xfId="3095"/>
    <cellStyle name="Normal 2 2 29 20 83" xfId="3096"/>
    <cellStyle name="Normal 2 2 29 20 84" xfId="3097"/>
    <cellStyle name="Normal 2 2 29 20 85" xfId="3098"/>
    <cellStyle name="Normal 2 2 29 20 86" xfId="3099"/>
    <cellStyle name="Normal 2 2 29 20 87" xfId="3100"/>
    <cellStyle name="Normal 2 2 29 20 88" xfId="3101"/>
    <cellStyle name="Normal 2 2 29 20 89" xfId="3102"/>
    <cellStyle name="Normal 2 2 29 20 9" xfId="3103"/>
    <cellStyle name="Normal 2 2 29 20 90" xfId="3104"/>
    <cellStyle name="Normal 2 2 29 20 91" xfId="3105"/>
    <cellStyle name="Normal 2 2 29 20 92" xfId="3106"/>
    <cellStyle name="Normal 2 2 29 20 93" xfId="3107"/>
    <cellStyle name="Normal 2 2 29 20 94" xfId="3108"/>
    <cellStyle name="Normal 2 2 29 20 95" xfId="3109"/>
    <cellStyle name="Normal 2 2 29 20 96" xfId="3110"/>
    <cellStyle name="Normal 2 2 29 20 97" xfId="3111"/>
    <cellStyle name="Normal 2 2 29 20 98" xfId="3112"/>
    <cellStyle name="Normal 2 2 29 20 99" xfId="3113"/>
    <cellStyle name="Normal 2 2 29 21" xfId="3114"/>
    <cellStyle name="Normal 2 2 29 21 10" xfId="3115"/>
    <cellStyle name="Normal 2 2 29 21 11" xfId="3116"/>
    <cellStyle name="Normal 2 2 29 21 12" xfId="3117"/>
    <cellStyle name="Normal 2 2 29 21 13" xfId="3118"/>
    <cellStyle name="Normal 2 2 29 21 14" xfId="3119"/>
    <cellStyle name="Normal 2 2 29 21 15" xfId="3120"/>
    <cellStyle name="Normal 2 2 29 21 16" xfId="3121"/>
    <cellStyle name="Normal 2 2 29 21 17" xfId="3122"/>
    <cellStyle name="Normal 2 2 29 21 18" xfId="3123"/>
    <cellStyle name="Normal 2 2 29 21 19" xfId="3124"/>
    <cellStyle name="Normal 2 2 29 21 2" xfId="3125"/>
    <cellStyle name="Normal 2 2 29 21 20" xfId="3126"/>
    <cellStyle name="Normal 2 2 29 21 21" xfId="3127"/>
    <cellStyle name="Normal 2 2 29 21 22" xfId="3128"/>
    <cellStyle name="Normal 2 2 29 21 23" xfId="3129"/>
    <cellStyle name="Normal 2 2 29 21 24" xfId="3130"/>
    <cellStyle name="Normal 2 2 29 21 25" xfId="3131"/>
    <cellStyle name="Normal 2 2 29 21 26" xfId="3132"/>
    <cellStyle name="Normal 2 2 29 21 27" xfId="3133"/>
    <cellStyle name="Normal 2 2 29 21 28" xfId="3134"/>
    <cellStyle name="Normal 2 2 29 21 29" xfId="3135"/>
    <cellStyle name="Normal 2 2 29 21 3" xfId="3136"/>
    <cellStyle name="Normal 2 2 29 21 30" xfId="3137"/>
    <cellStyle name="Normal 2 2 29 21 31" xfId="3138"/>
    <cellStyle name="Normal 2 2 29 21 31 8" xfId="3139"/>
    <cellStyle name="Normal 2 2 29 21 32" xfId="3140"/>
    <cellStyle name="Normal 2 2 29 21 33" xfId="3141"/>
    <cellStyle name="Normal 2 2 29 21 34" xfId="3142"/>
    <cellStyle name="Normal 2 2 29 21 35" xfId="3143"/>
    <cellStyle name="Normal 2 2 29 21 36" xfId="3144"/>
    <cellStyle name="Normal 2 2 29 21 37" xfId="3145"/>
    <cellStyle name="Normal 2 2 29 21 38" xfId="3146"/>
    <cellStyle name="Normal 2 2 29 21 39" xfId="3147"/>
    <cellStyle name="Normal 2 2 29 21 4" xfId="3148"/>
    <cellStyle name="Normal 2 2 29 21 40" xfId="3149"/>
    <cellStyle name="Normal 2 2 29 21 41" xfId="3150"/>
    <cellStyle name="Normal 2 2 29 21 42" xfId="3151"/>
    <cellStyle name="Normal 2 2 29 21 43" xfId="3152"/>
    <cellStyle name="Normal 2 2 29 21 44" xfId="3153"/>
    <cellStyle name="Normal 2 2 29 21 45" xfId="3154"/>
    <cellStyle name="Normal 2 2 29 21 46" xfId="3155"/>
    <cellStyle name="Normal 2 2 29 21 47" xfId="3156"/>
    <cellStyle name="Normal 2 2 29 21 48" xfId="3157"/>
    <cellStyle name="Normal 2 2 29 21 49" xfId="3158"/>
    <cellStyle name="Normal 2 2 29 21 5" xfId="3159"/>
    <cellStyle name="Normal 2 2 29 21 50" xfId="3160"/>
    <cellStyle name="Normal 2 2 29 21 51" xfId="3161"/>
    <cellStyle name="Normal 2 2 29 21 52" xfId="3162"/>
    <cellStyle name="Normal 2 2 29 21 53" xfId="3163"/>
    <cellStyle name="Normal 2 2 29 21 54" xfId="3164"/>
    <cellStyle name="Normal 2 2 29 21 55" xfId="3165"/>
    <cellStyle name="Normal 2 2 29 21 56" xfId="3166"/>
    <cellStyle name="Normal 2 2 29 21 57" xfId="3167"/>
    <cellStyle name="Normal 2 2 29 21 58" xfId="3168"/>
    <cellStyle name="Normal 2 2 29 21 59" xfId="3169"/>
    <cellStyle name="Normal 2 2 29 21 6" xfId="3170"/>
    <cellStyle name="Normal 2 2 29 21 60" xfId="3171"/>
    <cellStyle name="Normal 2 2 29 21 61" xfId="3172"/>
    <cellStyle name="Normal 2 2 29 21 62" xfId="3173"/>
    <cellStyle name="Normal 2 2 29 21 63" xfId="3174"/>
    <cellStyle name="Normal 2 2 29 21 64" xfId="3175"/>
    <cellStyle name="Normal 2 2 29 21 65" xfId="3176"/>
    <cellStyle name="Normal 2 2 29 21 66" xfId="3177"/>
    <cellStyle name="Normal 2 2 29 21 7" xfId="3178"/>
    <cellStyle name="Normal 2 2 29 21 8" xfId="3179"/>
    <cellStyle name="Normal 2 2 29 21 9" xfId="3180"/>
    <cellStyle name="Normal 2 2 29 22" xfId="3181"/>
    <cellStyle name="Normal 2 2 29 23" xfId="3182"/>
    <cellStyle name="Normal 2 2 29 24" xfId="3183"/>
    <cellStyle name="Normal 2 2 29 25" xfId="3184"/>
    <cellStyle name="Normal 2 2 29 3" xfId="3185"/>
    <cellStyle name="Normal 2 2 29 4" xfId="3186"/>
    <cellStyle name="Normal 2 2 29 5" xfId="3187"/>
    <cellStyle name="Normal 2 2 29 6" xfId="3188"/>
    <cellStyle name="Normal 2 2 29 7" xfId="3189"/>
    <cellStyle name="Normal 2 2 29 8" xfId="3190"/>
    <cellStyle name="Normal 2 2 29 9" xfId="3191"/>
    <cellStyle name="Normal 2 2 3" xfId="3192"/>
    <cellStyle name="Normal 2 2 30" xfId="3193"/>
    <cellStyle name="Normal 2 2 30 10" xfId="3194"/>
    <cellStyle name="Normal 2 2 30 11" xfId="3195"/>
    <cellStyle name="Normal 2 2 30 12" xfId="3196"/>
    <cellStyle name="Normal 2 2 30 12 2" xfId="3197"/>
    <cellStyle name="Normal 2 2 30 12 2 10" xfId="3198"/>
    <cellStyle name="Normal 2 2 30 12 2 11" xfId="3199"/>
    <cellStyle name="Normal 2 2 30 12 2 12" xfId="3200"/>
    <cellStyle name="Normal 2 2 30 12 2 13" xfId="3201"/>
    <cellStyle name="Normal 2 2 30 12 2 14" xfId="3202"/>
    <cellStyle name="Normal 2 2 30 12 2 15" xfId="3203"/>
    <cellStyle name="Normal 2 2 30 12 2 16" xfId="3204"/>
    <cellStyle name="Normal 2 2 30 12 2 17" xfId="3205"/>
    <cellStyle name="Normal 2 2 30 12 2 18" xfId="3206"/>
    <cellStyle name="Normal 2 2 30 12 2 19" xfId="3207"/>
    <cellStyle name="Normal 2 2 30 12 2 2" xfId="3208"/>
    <cellStyle name="Normal 2 2 30 12 2 20" xfId="3209"/>
    <cellStyle name="Normal 2 2 30 12 2 21" xfId="3210"/>
    <cellStyle name="Normal 2 2 30 12 2 22" xfId="3211"/>
    <cellStyle name="Normal 2 2 30 12 2 23" xfId="3212"/>
    <cellStyle name="Normal 2 2 30 12 2 24" xfId="3213"/>
    <cellStyle name="Normal 2 2 30 12 2 25" xfId="3214"/>
    <cellStyle name="Normal 2 2 30 12 2 26" xfId="3215"/>
    <cellStyle name="Normal 2 2 30 12 2 27" xfId="3216"/>
    <cellStyle name="Normal 2 2 30 12 2 28" xfId="3217"/>
    <cellStyle name="Normal 2 2 30 12 2 29" xfId="3218"/>
    <cellStyle name="Normal 2 2 30 12 2 3" xfId="3219"/>
    <cellStyle name="Normal 2 2 30 12 2 30" xfId="3220"/>
    <cellStyle name="Normal 2 2 30 12 2 31" xfId="3221"/>
    <cellStyle name="Normal 2 2 30 12 2 32" xfId="3222"/>
    <cellStyle name="Normal 2 2 30 12 2 33" xfId="3223"/>
    <cellStyle name="Normal 2 2 30 12 2 34" xfId="3224"/>
    <cellStyle name="Normal 2 2 30 12 2 35" xfId="3225"/>
    <cellStyle name="Normal 2 2 30 12 2 36" xfId="3226"/>
    <cellStyle name="Normal 2 2 30 12 2 37" xfId="3227"/>
    <cellStyle name="Normal 2 2 30 12 2 38" xfId="3228"/>
    <cellStyle name="Normal 2 2 30 12 2 39" xfId="3229"/>
    <cellStyle name="Normal 2 2 30 12 2 4" xfId="3230"/>
    <cellStyle name="Normal 2 2 30 12 2 5" xfId="3231"/>
    <cellStyle name="Normal 2 2 30 12 2 6" xfId="3232"/>
    <cellStyle name="Normal 2 2 30 12 2 7" xfId="3233"/>
    <cellStyle name="Normal 2 2 30 12 2 8" xfId="3234"/>
    <cellStyle name="Normal 2 2 30 12 2 9" xfId="3235"/>
    <cellStyle name="Normal 2 2 30 12 2 9 7" xfId="3236"/>
    <cellStyle name="Normal 2 2 30 13" xfId="3237"/>
    <cellStyle name="Normal 2 2 30 14" xfId="3238"/>
    <cellStyle name="Normal 2 2 30 15" xfId="3239"/>
    <cellStyle name="Normal 2 2 30 16" xfId="3240"/>
    <cellStyle name="Normal 2 2 30 17" xfId="3241"/>
    <cellStyle name="Normal 2 2 30 18" xfId="3242"/>
    <cellStyle name="Normal 2 2 30 19" xfId="3243"/>
    <cellStyle name="Normal 2 2 30 19 10" xfId="3244"/>
    <cellStyle name="Normal 2 2 30 19 100" xfId="3245"/>
    <cellStyle name="Normal 2 2 30 19 101" xfId="3246"/>
    <cellStyle name="Normal 2 2 30 19 102" xfId="3247"/>
    <cellStyle name="Normal 2 2 30 19 103" xfId="3248"/>
    <cellStyle name="Normal 2 2 30 19 104" xfId="3249"/>
    <cellStyle name="Normal 2 2 30 19 105" xfId="3250"/>
    <cellStyle name="Normal 2 2 30 19 106" xfId="3251"/>
    <cellStyle name="Normal 2 2 30 19 107" xfId="3252"/>
    <cellStyle name="Normal 2 2 30 19 11" xfId="3253"/>
    <cellStyle name="Normal 2 2 30 19 12" xfId="3254"/>
    <cellStyle name="Normal 2 2 30 19 13" xfId="3255"/>
    <cellStyle name="Normal 2 2 30 19 14" xfId="3256"/>
    <cellStyle name="Normal 2 2 30 19 15" xfId="3257"/>
    <cellStyle name="Normal 2 2 30 19 16" xfId="3258"/>
    <cellStyle name="Normal 2 2 30 19 17" xfId="3259"/>
    <cellStyle name="Normal 2 2 30 19 18" xfId="3260"/>
    <cellStyle name="Normal 2 2 30 19 19" xfId="3261"/>
    <cellStyle name="Normal 2 2 30 19 2" xfId="3262"/>
    <cellStyle name="Normal 2 2 30 19 20" xfId="3263"/>
    <cellStyle name="Normal 2 2 30 19 21" xfId="3264"/>
    <cellStyle name="Normal 2 2 30 19 22" xfId="3265"/>
    <cellStyle name="Normal 2 2 30 19 23" xfId="3266"/>
    <cellStyle name="Normal 2 2 30 19 24" xfId="3267"/>
    <cellStyle name="Normal 2 2 30 19 25" xfId="3268"/>
    <cellStyle name="Normal 2 2 30 19 26" xfId="3269"/>
    <cellStyle name="Normal 2 2 30 19 27" xfId="3270"/>
    <cellStyle name="Normal 2 2 30 19 28" xfId="3271"/>
    <cellStyle name="Normal 2 2 30 19 29" xfId="3272"/>
    <cellStyle name="Normal 2 2 30 19 3" xfId="3273"/>
    <cellStyle name="Normal 2 2 30 19 30" xfId="3274"/>
    <cellStyle name="Normal 2 2 30 19 31" xfId="3275"/>
    <cellStyle name="Normal 2 2 30 19 32" xfId="3276"/>
    <cellStyle name="Normal 2 2 30 19 33" xfId="3277"/>
    <cellStyle name="Normal 2 2 30 19 34" xfId="3278"/>
    <cellStyle name="Normal 2 2 30 19 35" xfId="3279"/>
    <cellStyle name="Normal 2 2 30 19 36" xfId="3280"/>
    <cellStyle name="Normal 2 2 30 19 37" xfId="3281"/>
    <cellStyle name="Normal 2 2 30 19 38" xfId="3282"/>
    <cellStyle name="Normal 2 2 30 19 39" xfId="3283"/>
    <cellStyle name="Normal 2 2 30 19 4" xfId="3284"/>
    <cellStyle name="Normal 2 2 30 19 40" xfId="3285"/>
    <cellStyle name="Normal 2 2 30 19 41" xfId="3286"/>
    <cellStyle name="Normal 2 2 30 19 42" xfId="3287"/>
    <cellStyle name="Normal 2 2 30 19 43" xfId="3288"/>
    <cellStyle name="Normal 2 2 30 19 44" xfId="3289"/>
    <cellStyle name="Normal 2 2 30 19 45" xfId="3290"/>
    <cellStyle name="Normal 2 2 30 19 46" xfId="3291"/>
    <cellStyle name="Normal 2 2 30 19 47" xfId="3292"/>
    <cellStyle name="Normal 2 2 30 19 48" xfId="3293"/>
    <cellStyle name="Normal 2 2 30 19 49" xfId="3294"/>
    <cellStyle name="Normal 2 2 30 19 5" xfId="3295"/>
    <cellStyle name="Normal 2 2 30 19 50" xfId="3296"/>
    <cellStyle name="Normal 2 2 30 19 51" xfId="3297"/>
    <cellStyle name="Normal 2 2 30 19 52" xfId="3298"/>
    <cellStyle name="Normal 2 2 30 19 53" xfId="3299"/>
    <cellStyle name="Normal 2 2 30 19 54" xfId="3300"/>
    <cellStyle name="Normal 2 2 30 19 55" xfId="3301"/>
    <cellStyle name="Normal 2 2 30 19 56" xfId="3302"/>
    <cellStyle name="Normal 2 2 30 19 57" xfId="3303"/>
    <cellStyle name="Normal 2 2 30 19 58" xfId="3304"/>
    <cellStyle name="Normal 2 2 30 19 58 7" xfId="3305"/>
    <cellStyle name="Normal 2 2 30 19 58 7 2" xfId="22663"/>
    <cellStyle name="Normal 2 2 30 19 59" xfId="3306"/>
    <cellStyle name="Normal 2 2 30 19 6" xfId="3307"/>
    <cellStyle name="Normal 2 2 30 19 60" xfId="3308"/>
    <cellStyle name="Normal 2 2 30 19 61" xfId="3309"/>
    <cellStyle name="Normal 2 2 30 19 62" xfId="3310"/>
    <cellStyle name="Normal 2 2 30 19 63" xfId="3311"/>
    <cellStyle name="Normal 2 2 30 19 64" xfId="3312"/>
    <cellStyle name="Normal 2 2 30 19 65" xfId="3313"/>
    <cellStyle name="Normal 2 2 30 19 66" xfId="3314"/>
    <cellStyle name="Normal 2 2 30 19 67" xfId="3315"/>
    <cellStyle name="Normal 2 2 30 19 68" xfId="3316"/>
    <cellStyle name="Normal 2 2 30 19 69" xfId="3317"/>
    <cellStyle name="Normal 2 2 30 19 7" xfId="3318"/>
    <cellStyle name="Normal 2 2 30 19 70" xfId="3319"/>
    <cellStyle name="Normal 2 2 30 19 71" xfId="3320"/>
    <cellStyle name="Normal 2 2 30 19 72" xfId="3321"/>
    <cellStyle name="Normal 2 2 30 19 73" xfId="3322"/>
    <cellStyle name="Normal 2 2 30 19 74" xfId="3323"/>
    <cellStyle name="Normal 2 2 30 19 75" xfId="3324"/>
    <cellStyle name="Normal 2 2 30 19 76" xfId="3325"/>
    <cellStyle name="Normal 2 2 30 19 77" xfId="3326"/>
    <cellStyle name="Normal 2 2 30 19 78" xfId="3327"/>
    <cellStyle name="Normal 2 2 30 19 79" xfId="3328"/>
    <cellStyle name="Normal 2 2 30 19 8" xfId="3329"/>
    <cellStyle name="Normal 2 2 30 19 80" xfId="3330"/>
    <cellStyle name="Normal 2 2 30 19 81" xfId="3331"/>
    <cellStyle name="Normal 2 2 30 19 82" xfId="3332"/>
    <cellStyle name="Normal 2 2 30 19 83" xfId="3333"/>
    <cellStyle name="Normal 2 2 30 19 84" xfId="3334"/>
    <cellStyle name="Normal 2 2 30 19 85" xfId="3335"/>
    <cellStyle name="Normal 2 2 30 19 86" xfId="3336"/>
    <cellStyle name="Normal 2 2 30 19 87" xfId="3337"/>
    <cellStyle name="Normal 2 2 30 19 88" xfId="3338"/>
    <cellStyle name="Normal 2 2 30 19 89" xfId="3339"/>
    <cellStyle name="Normal 2 2 30 19 9" xfId="3340"/>
    <cellStyle name="Normal 2 2 30 19 90" xfId="3341"/>
    <cellStyle name="Normal 2 2 30 19 91" xfId="3342"/>
    <cellStyle name="Normal 2 2 30 19 92" xfId="3343"/>
    <cellStyle name="Normal 2 2 30 19 93" xfId="3344"/>
    <cellStyle name="Normal 2 2 30 19 94" xfId="3345"/>
    <cellStyle name="Normal 2 2 30 19 95" xfId="3346"/>
    <cellStyle name="Normal 2 2 30 19 96" xfId="3347"/>
    <cellStyle name="Normal 2 2 30 19 97" xfId="3348"/>
    <cellStyle name="Normal 2 2 30 19 98" xfId="3349"/>
    <cellStyle name="Normal 2 2 30 19 99" xfId="3350"/>
    <cellStyle name="Normal 2 2 30 2" xfId="3351"/>
    <cellStyle name="Normal 2 2 30 20" xfId="3352"/>
    <cellStyle name="Normal 2 2 30 20 10" xfId="3353"/>
    <cellStyle name="Normal 2 2 30 20 100" xfId="3354"/>
    <cellStyle name="Normal 2 2 30 20 101" xfId="3355"/>
    <cellStyle name="Normal 2 2 30 20 102" xfId="3356"/>
    <cellStyle name="Normal 2 2 30 20 103" xfId="3357"/>
    <cellStyle name="Normal 2 2 30 20 104" xfId="3358"/>
    <cellStyle name="Normal 2 2 30 20 105" xfId="3359"/>
    <cellStyle name="Normal 2 2 30 20 106" xfId="3360"/>
    <cellStyle name="Normal 2 2 30 20 11" xfId="3361"/>
    <cellStyle name="Normal 2 2 30 20 12" xfId="3362"/>
    <cellStyle name="Normal 2 2 30 20 13" xfId="3363"/>
    <cellStyle name="Normal 2 2 30 20 14" xfId="3364"/>
    <cellStyle name="Normal 2 2 30 20 15" xfId="3365"/>
    <cellStyle name="Normal 2 2 30 20 16" xfId="3366"/>
    <cellStyle name="Normal 2 2 30 20 17" xfId="3367"/>
    <cellStyle name="Normal 2 2 30 20 18" xfId="3368"/>
    <cellStyle name="Normal 2 2 30 20 19" xfId="3369"/>
    <cellStyle name="Normal 2 2 30 20 2" xfId="3370"/>
    <cellStyle name="Normal 2 2 30 20 20" xfId="3371"/>
    <cellStyle name="Normal 2 2 30 20 21" xfId="3372"/>
    <cellStyle name="Normal 2 2 30 20 22" xfId="3373"/>
    <cellStyle name="Normal 2 2 30 20 23" xfId="3374"/>
    <cellStyle name="Normal 2 2 30 20 24" xfId="3375"/>
    <cellStyle name="Normal 2 2 30 20 25" xfId="3376"/>
    <cellStyle name="Normal 2 2 30 20 26" xfId="3377"/>
    <cellStyle name="Normal 2 2 30 20 27" xfId="3378"/>
    <cellStyle name="Normal 2 2 30 20 28" xfId="3379"/>
    <cellStyle name="Normal 2 2 30 20 29" xfId="3380"/>
    <cellStyle name="Normal 2 2 30 20 3" xfId="3381"/>
    <cellStyle name="Normal 2 2 30 20 30" xfId="3382"/>
    <cellStyle name="Normal 2 2 30 20 31" xfId="3383"/>
    <cellStyle name="Normal 2 2 30 20 32" xfId="3384"/>
    <cellStyle name="Normal 2 2 30 20 33" xfId="3385"/>
    <cellStyle name="Normal 2 2 30 20 34" xfId="3386"/>
    <cellStyle name="Normal 2 2 30 20 35" xfId="3387"/>
    <cellStyle name="Normal 2 2 30 20 36" xfId="3388"/>
    <cellStyle name="Normal 2 2 30 20 37" xfId="3389"/>
    <cellStyle name="Normal 2 2 30 20 38" xfId="3390"/>
    <cellStyle name="Normal 2 2 30 20 39" xfId="3391"/>
    <cellStyle name="Normal 2 2 30 20 4" xfId="3392"/>
    <cellStyle name="Normal 2 2 30 20 40" xfId="3393"/>
    <cellStyle name="Normal 2 2 30 20 41" xfId="3394"/>
    <cellStyle name="Normal 2 2 30 20 42" xfId="3395"/>
    <cellStyle name="Normal 2 2 30 20 43" xfId="3396"/>
    <cellStyle name="Normal 2 2 30 20 44" xfId="3397"/>
    <cellStyle name="Normal 2 2 30 20 45" xfId="3398"/>
    <cellStyle name="Normal 2 2 30 20 46" xfId="3399"/>
    <cellStyle name="Normal 2 2 30 20 47" xfId="3400"/>
    <cellStyle name="Normal 2 2 30 20 48" xfId="3401"/>
    <cellStyle name="Normal 2 2 30 20 49" xfId="3402"/>
    <cellStyle name="Normal 2 2 30 20 5" xfId="3403"/>
    <cellStyle name="Normal 2 2 30 20 50" xfId="3404"/>
    <cellStyle name="Normal 2 2 30 20 51" xfId="3405"/>
    <cellStyle name="Normal 2 2 30 20 52" xfId="3406"/>
    <cellStyle name="Normal 2 2 30 20 53" xfId="3407"/>
    <cellStyle name="Normal 2 2 30 20 54" xfId="3408"/>
    <cellStyle name="Normal 2 2 30 20 55" xfId="3409"/>
    <cellStyle name="Normal 2 2 30 20 56" xfId="3410"/>
    <cellStyle name="Normal 2 2 30 20 57" xfId="3411"/>
    <cellStyle name="Normal 2 2 30 20 58" xfId="3412"/>
    <cellStyle name="Normal 2 2 30 20 59" xfId="3413"/>
    <cellStyle name="Normal 2 2 30 20 6" xfId="3414"/>
    <cellStyle name="Normal 2 2 30 20 60" xfId="3415"/>
    <cellStyle name="Normal 2 2 30 20 61" xfId="3416"/>
    <cellStyle name="Normal 2 2 30 20 62" xfId="3417"/>
    <cellStyle name="Normal 2 2 30 20 63" xfId="3418"/>
    <cellStyle name="Normal 2 2 30 20 64" xfId="3419"/>
    <cellStyle name="Normal 2 2 30 20 65" xfId="3420"/>
    <cellStyle name="Normal 2 2 30 20 66" xfId="3421"/>
    <cellStyle name="Normal 2 2 30 20 67" xfId="3422"/>
    <cellStyle name="Normal 2 2 30 20 68" xfId="3423"/>
    <cellStyle name="Normal 2 2 30 20 69" xfId="3424"/>
    <cellStyle name="Normal 2 2 30 20 7" xfId="3425"/>
    <cellStyle name="Normal 2 2 30 20 70" xfId="3426"/>
    <cellStyle name="Normal 2 2 30 20 71" xfId="3427"/>
    <cellStyle name="Normal 2 2 30 20 72" xfId="3428"/>
    <cellStyle name="Normal 2 2 30 20 73" xfId="3429"/>
    <cellStyle name="Normal 2 2 30 20 74" xfId="3430"/>
    <cellStyle name="Normal 2 2 30 20 75" xfId="3431"/>
    <cellStyle name="Normal 2 2 30 20 76" xfId="3432"/>
    <cellStyle name="Normal 2 2 30 20 77" xfId="3433"/>
    <cellStyle name="Normal 2 2 30 20 78" xfId="3434"/>
    <cellStyle name="Normal 2 2 30 20 79" xfId="3435"/>
    <cellStyle name="Normal 2 2 30 20 8" xfId="3436"/>
    <cellStyle name="Normal 2 2 30 20 80" xfId="3437"/>
    <cellStyle name="Normal 2 2 30 20 81" xfId="3438"/>
    <cellStyle name="Normal 2 2 30 20 82" xfId="3439"/>
    <cellStyle name="Normal 2 2 30 20 83" xfId="3440"/>
    <cellStyle name="Normal 2 2 30 20 84" xfId="3441"/>
    <cellStyle name="Normal 2 2 30 20 85" xfId="3442"/>
    <cellStyle name="Normal 2 2 30 20 86" xfId="3443"/>
    <cellStyle name="Normal 2 2 30 20 87" xfId="3444"/>
    <cellStyle name="Normal 2 2 30 20 88" xfId="3445"/>
    <cellStyle name="Normal 2 2 30 20 89" xfId="3446"/>
    <cellStyle name="Normal 2 2 30 20 9" xfId="3447"/>
    <cellStyle name="Normal 2 2 30 20 90" xfId="3448"/>
    <cellStyle name="Normal 2 2 30 20 91" xfId="3449"/>
    <cellStyle name="Normal 2 2 30 20 92" xfId="3450"/>
    <cellStyle name="Normal 2 2 30 20 93" xfId="3451"/>
    <cellStyle name="Normal 2 2 30 20 94" xfId="3452"/>
    <cellStyle name="Normal 2 2 30 20 95" xfId="3453"/>
    <cellStyle name="Normal 2 2 30 20 96" xfId="3454"/>
    <cellStyle name="Normal 2 2 30 20 97" xfId="3455"/>
    <cellStyle name="Normal 2 2 30 20 98" xfId="3456"/>
    <cellStyle name="Normal 2 2 30 20 99" xfId="3457"/>
    <cellStyle name="Normal 2 2 30 21" xfId="3458"/>
    <cellStyle name="Normal 2 2 30 21 10" xfId="3459"/>
    <cellStyle name="Normal 2 2 30 21 11" xfId="3460"/>
    <cellStyle name="Normal 2 2 30 21 12" xfId="3461"/>
    <cellStyle name="Normal 2 2 30 21 13" xfId="3462"/>
    <cellStyle name="Normal 2 2 30 21 14" xfId="3463"/>
    <cellStyle name="Normal 2 2 30 21 15" xfId="3464"/>
    <cellStyle name="Normal 2 2 30 21 16" xfId="3465"/>
    <cellStyle name="Normal 2 2 30 21 17" xfId="3466"/>
    <cellStyle name="Normal 2 2 30 21 18" xfId="3467"/>
    <cellStyle name="Normal 2 2 30 21 19" xfId="3468"/>
    <cellStyle name="Normal 2 2 30 21 2" xfId="3469"/>
    <cellStyle name="Normal 2 2 30 21 20" xfId="3470"/>
    <cellStyle name="Normal 2 2 30 21 21" xfId="3471"/>
    <cellStyle name="Normal 2 2 30 21 22" xfId="3472"/>
    <cellStyle name="Normal 2 2 30 21 23" xfId="3473"/>
    <cellStyle name="Normal 2 2 30 21 24" xfId="3474"/>
    <cellStyle name="Normal 2 2 30 21 25" xfId="3475"/>
    <cellStyle name="Normal 2 2 30 21 26" xfId="3476"/>
    <cellStyle name="Normal 2 2 30 21 27" xfId="3477"/>
    <cellStyle name="Normal 2 2 30 21 28" xfId="3478"/>
    <cellStyle name="Normal 2 2 30 21 29" xfId="3479"/>
    <cellStyle name="Normal 2 2 30 21 3" xfId="3480"/>
    <cellStyle name="Normal 2 2 30 21 30" xfId="3481"/>
    <cellStyle name="Normal 2 2 30 21 31" xfId="3482"/>
    <cellStyle name="Normal 2 2 30 21 32" xfId="3483"/>
    <cellStyle name="Normal 2 2 30 21 33" xfId="3484"/>
    <cellStyle name="Normal 2 2 30 21 34" xfId="3485"/>
    <cellStyle name="Normal 2 2 30 21 35" xfId="3486"/>
    <cellStyle name="Normal 2 2 30 21 36" xfId="3487"/>
    <cellStyle name="Normal 2 2 30 21 37" xfId="3488"/>
    <cellStyle name="Normal 2 2 30 21 38" xfId="3489"/>
    <cellStyle name="Normal 2 2 30 21 39" xfId="3490"/>
    <cellStyle name="Normal 2 2 30 21 4" xfId="3491"/>
    <cellStyle name="Normal 2 2 30 21 40" xfId="3492"/>
    <cellStyle name="Normal 2 2 30 21 41" xfId="3493"/>
    <cellStyle name="Normal 2 2 30 21 42" xfId="3494"/>
    <cellStyle name="Normal 2 2 30 21 43" xfId="3495"/>
    <cellStyle name="Normal 2 2 30 21 44" xfId="3496"/>
    <cellStyle name="Normal 2 2 30 21 45" xfId="3497"/>
    <cellStyle name="Normal 2 2 30 21 46" xfId="3498"/>
    <cellStyle name="Normal 2 2 30 21 47" xfId="3499"/>
    <cellStyle name="Normal 2 2 30 21 48" xfId="3500"/>
    <cellStyle name="Normal 2 2 30 21 49" xfId="3501"/>
    <cellStyle name="Normal 2 2 30 21 5" xfId="3502"/>
    <cellStyle name="Normal 2 2 30 21 50" xfId="3503"/>
    <cellStyle name="Normal 2 2 30 21 51" xfId="3504"/>
    <cellStyle name="Normal 2 2 30 21 52" xfId="3505"/>
    <cellStyle name="Normal 2 2 30 21 53" xfId="3506"/>
    <cellStyle name="Normal 2 2 30 21 54" xfId="3507"/>
    <cellStyle name="Normal 2 2 30 21 55" xfId="3508"/>
    <cellStyle name="Normal 2 2 30 21 56" xfId="3509"/>
    <cellStyle name="Normal 2 2 30 21 57" xfId="3510"/>
    <cellStyle name="Normal 2 2 30 21 58" xfId="3511"/>
    <cellStyle name="Normal 2 2 30 21 59" xfId="3512"/>
    <cellStyle name="Normal 2 2 30 21 6" xfId="3513"/>
    <cellStyle name="Normal 2 2 30 21 60" xfId="3514"/>
    <cellStyle name="Normal 2 2 30 21 61" xfId="3515"/>
    <cellStyle name="Normal 2 2 30 21 62" xfId="3516"/>
    <cellStyle name="Normal 2 2 30 21 63" xfId="3517"/>
    <cellStyle name="Normal 2 2 30 21 64" xfId="3518"/>
    <cellStyle name="Normal 2 2 30 21 65" xfId="3519"/>
    <cellStyle name="Normal 2 2 30 21 66" xfId="3520"/>
    <cellStyle name="Normal 2 2 30 21 7" xfId="3521"/>
    <cellStyle name="Normal 2 2 30 21 8" xfId="3522"/>
    <cellStyle name="Normal 2 2 30 21 9" xfId="3523"/>
    <cellStyle name="Normal 2 2 30 22" xfId="3524"/>
    <cellStyle name="Normal 2 2 30 23" xfId="3525"/>
    <cellStyle name="Normal 2 2 30 24" xfId="3526"/>
    <cellStyle name="Normal 2 2 30 25" xfId="3527"/>
    <cellStyle name="Normal 2 2 30 3" xfId="3528"/>
    <cellStyle name="Normal 2 2 30 4" xfId="3529"/>
    <cellStyle name="Normal 2 2 30 5" xfId="3530"/>
    <cellStyle name="Normal 2 2 30 6" xfId="3531"/>
    <cellStyle name="Normal 2 2 30 7" xfId="3532"/>
    <cellStyle name="Normal 2 2 30 8" xfId="3533"/>
    <cellStyle name="Normal 2 2 30 9" xfId="3534"/>
    <cellStyle name="Normal 2 2 31" xfId="3535"/>
    <cellStyle name="Normal 2 2 32" xfId="3536"/>
    <cellStyle name="Normal 2 2 33" xfId="3537"/>
    <cellStyle name="Normal 2 2 34" xfId="3538"/>
    <cellStyle name="Normal 2 2 35" xfId="3539"/>
    <cellStyle name="Normal 2 2 36" xfId="3540"/>
    <cellStyle name="Normal 2 2 37" xfId="3541"/>
    <cellStyle name="Normal 2 2 38" xfId="3542"/>
    <cellStyle name="Normal 2 2 39" xfId="3543"/>
    <cellStyle name="Normal 2 2 4" xfId="3544"/>
    <cellStyle name="Normal 2 2 40" xfId="3545"/>
    <cellStyle name="Normal 2 2 41" xfId="3546"/>
    <cellStyle name="Normal 2 2 42" xfId="3547"/>
    <cellStyle name="Normal 2 2 43" xfId="3548"/>
    <cellStyle name="Normal 2 2 44" xfId="3549"/>
    <cellStyle name="Normal 2 2 45" xfId="3550"/>
    <cellStyle name="Normal 2 2 46" xfId="3551"/>
    <cellStyle name="Normal 2 2 47" xfId="3552"/>
    <cellStyle name="Normal 2 2 47 10" xfId="3553"/>
    <cellStyle name="Normal 2 2 47 10 2" xfId="3554"/>
    <cellStyle name="Normal 2 2 47 10 2 2" xfId="3555"/>
    <cellStyle name="Normal 2 2 47 10 2 3" xfId="3556"/>
    <cellStyle name="Normal 2 2 47 10 2 3 2" xfId="3557"/>
    <cellStyle name="Normal 2 2 47 10 2 3 3" xfId="3558"/>
    <cellStyle name="Normal 2 2 47 10 2 3 4" xfId="3559"/>
    <cellStyle name="Normal 2 2 47 10 2 4" xfId="3560"/>
    <cellStyle name="Normal 2 2 47 10 2 5" xfId="3561"/>
    <cellStyle name="Normal 2 2 47 10 2 6" xfId="3562"/>
    <cellStyle name="Normal 2 2 47 10 2 7" xfId="3563"/>
    <cellStyle name="Normal 2 2 47 10 3" xfId="3564"/>
    <cellStyle name="Normal 2 2 47 10 3 2" xfId="3565"/>
    <cellStyle name="Normal 2 2 47 10 4" xfId="3566"/>
    <cellStyle name="Normal 2 2 47 10 4 2" xfId="3567"/>
    <cellStyle name="Normal 2 2 47 10 5" xfId="3568"/>
    <cellStyle name="Normal 2 2 47 10 5 2" xfId="3569"/>
    <cellStyle name="Normal 2 2 47 10 5 3" xfId="3570"/>
    <cellStyle name="Normal 2 2 47 10 5 4" xfId="3571"/>
    <cellStyle name="Normal 2 2 47 10 6" xfId="3572"/>
    <cellStyle name="Normal 2 2 47 10 7" xfId="3573"/>
    <cellStyle name="Normal 2 2 47 10 8" xfId="3574"/>
    <cellStyle name="Normal 2 2 47 10 9" xfId="3575"/>
    <cellStyle name="Normal 2 2 47 11" xfId="3576"/>
    <cellStyle name="Normal 2 2 47 11 2" xfId="3577"/>
    <cellStyle name="Normal 2 2 47 12" xfId="3578"/>
    <cellStyle name="Normal 2 2 47 12 2" xfId="3579"/>
    <cellStyle name="Normal 2 2 47 13" xfId="3580"/>
    <cellStyle name="Normal 2 2 47 13 2" xfId="3581"/>
    <cellStyle name="Normal 2 2 47 14" xfId="3582"/>
    <cellStyle name="Normal 2 2 47 14 2" xfId="3583"/>
    <cellStyle name="Normal 2 2 47 15" xfId="3584"/>
    <cellStyle name="Normal 2 2 47 15 2" xfId="3585"/>
    <cellStyle name="Normal 2 2 47 16" xfId="3586"/>
    <cellStyle name="Normal 2 2 47 16 2" xfId="3587"/>
    <cellStyle name="Normal 2 2 47 17" xfId="3588"/>
    <cellStyle name="Normal 2 2 47 17 2" xfId="3589"/>
    <cellStyle name="Normal 2 2 47 18" xfId="3590"/>
    <cellStyle name="Normal 2 2 47 18 2" xfId="3591"/>
    <cellStyle name="Normal 2 2 47 19" xfId="3592"/>
    <cellStyle name="Normal 2 2 47 19 2" xfId="3593"/>
    <cellStyle name="Normal 2 2 47 2" xfId="3594"/>
    <cellStyle name="Normal 2 2 47 2 10" xfId="3595"/>
    <cellStyle name="Normal 2 2 47 2 11" xfId="3596"/>
    <cellStyle name="Normal 2 2 47 2 12" xfId="3597"/>
    <cellStyle name="Normal 2 2 47 2 13" xfId="3598"/>
    <cellStyle name="Normal 2 2 47 2 14" xfId="3599"/>
    <cellStyle name="Normal 2 2 47 2 15" xfId="3600"/>
    <cellStyle name="Normal 2 2 47 2 16" xfId="3601"/>
    <cellStyle name="Normal 2 2 47 2 17" xfId="3602"/>
    <cellStyle name="Normal 2 2 47 2 18" xfId="3603"/>
    <cellStyle name="Normal 2 2 47 2 19" xfId="3604"/>
    <cellStyle name="Normal 2 2 47 2 2" xfId="3605"/>
    <cellStyle name="Normal 2 2 47 2 2 10" xfId="3606"/>
    <cellStyle name="Normal 2 2 47 2 2 10 2" xfId="3607"/>
    <cellStyle name="Normal 2 2 47 2 2 11" xfId="3608"/>
    <cellStyle name="Normal 2 2 47 2 2 11 2" xfId="3609"/>
    <cellStyle name="Normal 2 2 47 2 2 12" xfId="3610"/>
    <cellStyle name="Normal 2 2 47 2 2 12 2" xfId="3611"/>
    <cellStyle name="Normal 2 2 47 2 2 13" xfId="3612"/>
    <cellStyle name="Normal 2 2 47 2 2 13 2" xfId="3613"/>
    <cellStyle name="Normal 2 2 47 2 2 14" xfId="3614"/>
    <cellStyle name="Normal 2 2 47 2 2 14 2" xfId="3615"/>
    <cellStyle name="Normal 2 2 47 2 2 15" xfId="3616"/>
    <cellStyle name="Normal 2 2 47 2 2 15 2" xfId="3617"/>
    <cellStyle name="Normal 2 2 47 2 2 16" xfId="3618"/>
    <cellStyle name="Normal 2 2 47 2 2 16 2" xfId="3619"/>
    <cellStyle name="Normal 2 2 47 2 2 17" xfId="3620"/>
    <cellStyle name="Normal 2 2 47 2 2 17 2" xfId="3621"/>
    <cellStyle name="Normal 2 2 47 2 2 18" xfId="3622"/>
    <cellStyle name="Normal 2 2 47 2 2 18 2" xfId="3623"/>
    <cellStyle name="Normal 2 2 47 2 2 19" xfId="3624"/>
    <cellStyle name="Normal 2 2 47 2 2 19 2" xfId="3625"/>
    <cellStyle name="Normal 2 2 47 2 2 2" xfId="3626"/>
    <cellStyle name="Normal 2 2 47 2 2 2 10" xfId="3627"/>
    <cellStyle name="Normal 2 2 47 2 2 2 11" xfId="3628"/>
    <cellStyle name="Normal 2 2 47 2 2 2 12" xfId="3629"/>
    <cellStyle name="Normal 2 2 47 2 2 2 13" xfId="3630"/>
    <cellStyle name="Normal 2 2 47 2 2 2 14" xfId="3631"/>
    <cellStyle name="Normal 2 2 47 2 2 2 15" xfId="3632"/>
    <cellStyle name="Normal 2 2 47 2 2 2 16" xfId="3633"/>
    <cellStyle name="Normal 2 2 47 2 2 2 17" xfId="3634"/>
    <cellStyle name="Normal 2 2 47 2 2 2 18" xfId="3635"/>
    <cellStyle name="Normal 2 2 47 2 2 2 19" xfId="3636"/>
    <cellStyle name="Normal 2 2 47 2 2 2 2" xfId="3637"/>
    <cellStyle name="Normal 2 2 47 2 2 2 2 10" xfId="3638"/>
    <cellStyle name="Normal 2 2 47 2 2 2 2 10 2" xfId="3639"/>
    <cellStyle name="Normal 2 2 47 2 2 2 2 11" xfId="3640"/>
    <cellStyle name="Normal 2 2 47 2 2 2 2 11 2" xfId="3641"/>
    <cellStyle name="Normal 2 2 47 2 2 2 2 12" xfId="3642"/>
    <cellStyle name="Normal 2 2 47 2 2 2 2 12 2" xfId="3643"/>
    <cellStyle name="Normal 2 2 47 2 2 2 2 13" xfId="3644"/>
    <cellStyle name="Normal 2 2 47 2 2 2 2 13 2" xfId="3645"/>
    <cellStyle name="Normal 2 2 47 2 2 2 2 14" xfId="3646"/>
    <cellStyle name="Normal 2 2 47 2 2 2 2 14 2" xfId="3647"/>
    <cellStyle name="Normal 2 2 47 2 2 2 2 15" xfId="3648"/>
    <cellStyle name="Normal 2 2 47 2 2 2 2 15 2" xfId="3649"/>
    <cellStyle name="Normal 2 2 47 2 2 2 2 16" xfId="3650"/>
    <cellStyle name="Normal 2 2 47 2 2 2 2 16 2" xfId="3651"/>
    <cellStyle name="Normal 2 2 47 2 2 2 2 17" xfId="3652"/>
    <cellStyle name="Normal 2 2 47 2 2 2 2 17 2" xfId="3653"/>
    <cellStyle name="Normal 2 2 47 2 2 2 2 18" xfId="3654"/>
    <cellStyle name="Normal 2 2 47 2 2 2 2 18 2" xfId="3655"/>
    <cellStyle name="Normal 2 2 47 2 2 2 2 19" xfId="3656"/>
    <cellStyle name="Normal 2 2 47 2 2 2 2 19 2" xfId="3657"/>
    <cellStyle name="Normal 2 2 47 2 2 2 2 2" xfId="3658"/>
    <cellStyle name="Normal 2 2 47 2 2 2 2 2 2" xfId="3659"/>
    <cellStyle name="Normal 2 2 47 2 2 2 2 2 2 2" xfId="3660"/>
    <cellStyle name="Normal 2 2 47 2 2 2 2 2 2 3" xfId="3661"/>
    <cellStyle name="Normal 2 2 47 2 2 2 2 2 2 3 2" xfId="3662"/>
    <cellStyle name="Normal 2 2 47 2 2 2 2 2 2 3 3" xfId="3663"/>
    <cellStyle name="Normal 2 2 47 2 2 2 2 2 2 3 4" xfId="3664"/>
    <cellStyle name="Normal 2 2 47 2 2 2 2 2 2 4" xfId="3665"/>
    <cellStyle name="Normal 2 2 47 2 2 2 2 2 2 5" xfId="3666"/>
    <cellStyle name="Normal 2 2 47 2 2 2 2 2 2 6" xfId="3667"/>
    <cellStyle name="Normal 2 2 47 2 2 2 2 2 2 7" xfId="3668"/>
    <cellStyle name="Normal 2 2 47 2 2 2 2 2 3" xfId="3669"/>
    <cellStyle name="Normal 2 2 47 2 2 2 2 2 3 2" xfId="3670"/>
    <cellStyle name="Normal 2 2 47 2 2 2 2 2 4" xfId="3671"/>
    <cellStyle name="Normal 2 2 47 2 2 2 2 2 4 2" xfId="3672"/>
    <cellStyle name="Normal 2 2 47 2 2 2 2 2 5" xfId="3673"/>
    <cellStyle name="Normal 2 2 47 2 2 2 2 2 5 2" xfId="3674"/>
    <cellStyle name="Normal 2 2 47 2 2 2 2 2 5 3" xfId="3675"/>
    <cellStyle name="Normal 2 2 47 2 2 2 2 2 5 4" xfId="3676"/>
    <cellStyle name="Normal 2 2 47 2 2 2 2 2 6" xfId="3677"/>
    <cellStyle name="Normal 2 2 47 2 2 2 2 2 7" xfId="3678"/>
    <cellStyle name="Normal 2 2 47 2 2 2 2 2 8" xfId="3679"/>
    <cellStyle name="Normal 2 2 47 2 2 2 2 2 9" xfId="3680"/>
    <cellStyle name="Normal 2 2 47 2 2 2 2 20" xfId="3681"/>
    <cellStyle name="Normal 2 2 47 2 2 2 2 20 2" xfId="3682"/>
    <cellStyle name="Normal 2 2 47 2 2 2 2 21" xfId="3683"/>
    <cellStyle name="Normal 2 2 47 2 2 2 2 21 2" xfId="3684"/>
    <cellStyle name="Normal 2 2 47 2 2 2 2 22" xfId="3685"/>
    <cellStyle name="Normal 2 2 47 2 2 2 2 22 2" xfId="3686"/>
    <cellStyle name="Normal 2 2 47 2 2 2 2 23" xfId="3687"/>
    <cellStyle name="Normal 2 2 47 2 2 2 2 23 2" xfId="3688"/>
    <cellStyle name="Normal 2 2 47 2 2 2 2 24" xfId="3689"/>
    <cellStyle name="Normal 2 2 47 2 2 2 2 24 2" xfId="3690"/>
    <cellStyle name="Normal 2 2 47 2 2 2 2 25" xfId="3691"/>
    <cellStyle name="Normal 2 2 47 2 2 2 2 25 2" xfId="3692"/>
    <cellStyle name="Normal 2 2 47 2 2 2 2 26" xfId="3693"/>
    <cellStyle name="Normal 2 2 47 2 2 2 2 26 2" xfId="3694"/>
    <cellStyle name="Normal 2 2 47 2 2 2 2 27" xfId="3695"/>
    <cellStyle name="Normal 2 2 47 2 2 2 2 27 2" xfId="3696"/>
    <cellStyle name="Normal 2 2 47 2 2 2 2 28" xfId="3697"/>
    <cellStyle name="Normal 2 2 47 2 2 2 2 28 2" xfId="3698"/>
    <cellStyle name="Normal 2 2 47 2 2 2 2 29" xfId="3699"/>
    <cellStyle name="Normal 2 2 47 2 2 2 2 29 2" xfId="3700"/>
    <cellStyle name="Normal 2 2 47 2 2 2 2 3" xfId="3701"/>
    <cellStyle name="Normal 2 2 47 2 2 2 2 3 2" xfId="3702"/>
    <cellStyle name="Normal 2 2 47 2 2 2 2 30" xfId="3703"/>
    <cellStyle name="Normal 2 2 47 2 2 2 2 30 2" xfId="3704"/>
    <cellStyle name="Normal 2 2 47 2 2 2 2 31" xfId="3705"/>
    <cellStyle name="Normal 2 2 47 2 2 2 2 31 2" xfId="3706"/>
    <cellStyle name="Normal 2 2 47 2 2 2 2 31 2 2" xfId="3707"/>
    <cellStyle name="Normal 2 2 47 2 2 2 2 31 2 3" xfId="3708"/>
    <cellStyle name="Normal 2 2 47 2 2 2 2 31 2 4" xfId="3709"/>
    <cellStyle name="Normal 2 2 47 2 2 2 2 31 3" xfId="3710"/>
    <cellStyle name="Normal 2 2 47 2 2 2 2 31 4" xfId="3711"/>
    <cellStyle name="Normal 2 2 47 2 2 2 2 31 5" xfId="3712"/>
    <cellStyle name="Normal 2 2 47 2 2 2 2 31 6" xfId="3713"/>
    <cellStyle name="Normal 2 2 47 2 2 2 2 31 7" xfId="3714"/>
    <cellStyle name="Normal 2 2 47 2 2 2 2 32" xfId="3715"/>
    <cellStyle name="Normal 2 2 47 2 2 2 2 33" xfId="3716"/>
    <cellStyle name="Normal 2 2 47 2 2 2 2 33 2" xfId="3717"/>
    <cellStyle name="Normal 2 2 47 2 2 2 2 34" xfId="3718"/>
    <cellStyle name="Normal 2 2 47 2 2 2 2 34 2" xfId="3719"/>
    <cellStyle name="Normal 2 2 47 2 2 2 2 35" xfId="3720"/>
    <cellStyle name="Normal 2 2 47 2 2 2 2 35 2" xfId="3721"/>
    <cellStyle name="Normal 2 2 47 2 2 2 2 36" xfId="3722"/>
    <cellStyle name="Normal 2 2 47 2 2 2 2 37" xfId="3723"/>
    <cellStyle name="Normal 2 2 47 2 2 2 2 38" xfId="3724"/>
    <cellStyle name="Normal 2 2 47 2 2 2 2 39" xfId="3725"/>
    <cellStyle name="Normal 2 2 47 2 2 2 2 4" xfId="3726"/>
    <cellStyle name="Normal 2 2 47 2 2 2 2 4 2" xfId="3727"/>
    <cellStyle name="Normal 2 2 47 2 2 2 2 5" xfId="3728"/>
    <cellStyle name="Normal 2 2 47 2 2 2 2 5 2" xfId="3729"/>
    <cellStyle name="Normal 2 2 47 2 2 2 2 6" xfId="3730"/>
    <cellStyle name="Normal 2 2 47 2 2 2 2 6 2" xfId="3731"/>
    <cellStyle name="Normal 2 2 47 2 2 2 2 7" xfId="3732"/>
    <cellStyle name="Normal 2 2 47 2 2 2 2 7 2" xfId="3733"/>
    <cellStyle name="Normal 2 2 47 2 2 2 2 8" xfId="3734"/>
    <cellStyle name="Normal 2 2 47 2 2 2 2 8 2" xfId="3735"/>
    <cellStyle name="Normal 2 2 47 2 2 2 2 9" xfId="3736"/>
    <cellStyle name="Normal 2 2 47 2 2 2 2 9 2" xfId="3737"/>
    <cellStyle name="Normal 2 2 47 2 2 2 20" xfId="3738"/>
    <cellStyle name="Normal 2 2 47 2 2 2 21" xfId="3739"/>
    <cellStyle name="Normal 2 2 47 2 2 2 22" xfId="3740"/>
    <cellStyle name="Normal 2 2 47 2 2 2 23" xfId="3741"/>
    <cellStyle name="Normal 2 2 47 2 2 2 24" xfId="3742"/>
    <cellStyle name="Normal 2 2 47 2 2 2 25" xfId="3743"/>
    <cellStyle name="Normal 2 2 47 2 2 2 26" xfId="3744"/>
    <cellStyle name="Normal 2 2 47 2 2 2 27" xfId="3745"/>
    <cellStyle name="Normal 2 2 47 2 2 2 28" xfId="3746"/>
    <cellStyle name="Normal 2 2 47 2 2 2 29" xfId="3747"/>
    <cellStyle name="Normal 2 2 47 2 2 2 3" xfId="3748"/>
    <cellStyle name="Normal 2 2 47 2 2 2 3 2" xfId="3749"/>
    <cellStyle name="Normal 2 2 47 2 2 2 3 2 2" xfId="3750"/>
    <cellStyle name="Normal 2 2 47 2 2 2 3 2 2 2" xfId="3751"/>
    <cellStyle name="Normal 2 2 47 2 2 2 3 2 2 3" xfId="3752"/>
    <cellStyle name="Normal 2 2 47 2 2 2 3 2 2 4" xfId="3753"/>
    <cellStyle name="Normal 2 2 47 2 2 2 3 2 3" xfId="3754"/>
    <cellStyle name="Normal 2 2 47 2 2 2 3 2 4" xfId="3755"/>
    <cellStyle name="Normal 2 2 47 2 2 2 3 2 5" xfId="3756"/>
    <cellStyle name="Normal 2 2 47 2 2 2 3 2 6" xfId="3757"/>
    <cellStyle name="Normal 2 2 47 2 2 2 3 2 7" xfId="3758"/>
    <cellStyle name="Normal 2 2 47 2 2 2 3 3" xfId="3759"/>
    <cellStyle name="Normal 2 2 47 2 2 2 3 4" xfId="3760"/>
    <cellStyle name="Normal 2 2 47 2 2 2 3 5" xfId="3761"/>
    <cellStyle name="Normal 2 2 47 2 2 2 3 6" xfId="3762"/>
    <cellStyle name="Normal 2 2 47 2 2 2 3 6 2" xfId="3763"/>
    <cellStyle name="Normal 2 2 47 2 2 2 3 6 3" xfId="3764"/>
    <cellStyle name="Normal 2 2 47 2 2 2 3 6 4" xfId="3765"/>
    <cellStyle name="Normal 2 2 47 2 2 2 3 7" xfId="3766"/>
    <cellStyle name="Normal 2 2 47 2 2 2 3 8" xfId="3767"/>
    <cellStyle name="Normal 2 2 47 2 2 2 3 9" xfId="3768"/>
    <cellStyle name="Normal 2 2 47 2 2 2 30" xfId="3769"/>
    <cellStyle name="Normal 2 2 47 2 2 2 31" xfId="3770"/>
    <cellStyle name="Normal 2 2 47 2 2 2 31 2" xfId="3771"/>
    <cellStyle name="Normal 2 2 47 2 2 2 31 3" xfId="3772"/>
    <cellStyle name="Normal 2 2 47 2 2 2 31 3 2" xfId="3773"/>
    <cellStyle name="Normal 2 2 47 2 2 2 31 3 3" xfId="3774"/>
    <cellStyle name="Normal 2 2 47 2 2 2 31 3 4" xfId="3775"/>
    <cellStyle name="Normal 2 2 47 2 2 2 31 4" xfId="3776"/>
    <cellStyle name="Normal 2 2 47 2 2 2 31 5" xfId="3777"/>
    <cellStyle name="Normal 2 2 47 2 2 2 31 6" xfId="3778"/>
    <cellStyle name="Normal 2 2 47 2 2 2 31 7" xfId="3779"/>
    <cellStyle name="Normal 2 2 47 2 2 2 32" xfId="3780"/>
    <cellStyle name="Normal 2 2 47 2 2 2 32 2" xfId="3781"/>
    <cellStyle name="Normal 2 2 47 2 2 2 33" xfId="3782"/>
    <cellStyle name="Normal 2 2 47 2 2 2 33 2" xfId="3783"/>
    <cellStyle name="Normal 2 2 47 2 2 2 33 3" xfId="3784"/>
    <cellStyle name="Normal 2 2 47 2 2 2 33 4" xfId="3785"/>
    <cellStyle name="Normal 2 2 47 2 2 2 34" xfId="3786"/>
    <cellStyle name="Normal 2 2 47 2 2 2 35" xfId="3787"/>
    <cellStyle name="Normal 2 2 47 2 2 2 36" xfId="3788"/>
    <cellStyle name="Normal 2 2 47 2 2 2 37" xfId="3789"/>
    <cellStyle name="Normal 2 2 47 2 2 2 4" xfId="3790"/>
    <cellStyle name="Normal 2 2 47 2 2 2 5" xfId="3791"/>
    <cellStyle name="Normal 2 2 47 2 2 2 6" xfId="3792"/>
    <cellStyle name="Normal 2 2 47 2 2 2 7" xfId="3793"/>
    <cellStyle name="Normal 2 2 47 2 2 2 8" xfId="3794"/>
    <cellStyle name="Normal 2 2 47 2 2 2 9" xfId="3795"/>
    <cellStyle name="Normal 2 2 47 2 2 20" xfId="3796"/>
    <cellStyle name="Normal 2 2 47 2 2 20 2" xfId="3797"/>
    <cellStyle name="Normal 2 2 47 2 2 21" xfId="3798"/>
    <cellStyle name="Normal 2 2 47 2 2 21 2" xfId="3799"/>
    <cellStyle name="Normal 2 2 47 2 2 22" xfId="3800"/>
    <cellStyle name="Normal 2 2 47 2 2 22 2" xfId="3801"/>
    <cellStyle name="Normal 2 2 47 2 2 23" xfId="3802"/>
    <cellStyle name="Normal 2 2 47 2 2 23 2" xfId="3803"/>
    <cellStyle name="Normal 2 2 47 2 2 24" xfId="3804"/>
    <cellStyle name="Normal 2 2 47 2 2 24 2" xfId="3805"/>
    <cellStyle name="Normal 2 2 47 2 2 25" xfId="3806"/>
    <cellStyle name="Normal 2 2 47 2 2 25 2" xfId="3807"/>
    <cellStyle name="Normal 2 2 47 2 2 26" xfId="3808"/>
    <cellStyle name="Normal 2 2 47 2 2 26 2" xfId="3809"/>
    <cellStyle name="Normal 2 2 47 2 2 27" xfId="3810"/>
    <cellStyle name="Normal 2 2 47 2 2 27 2" xfId="3811"/>
    <cellStyle name="Normal 2 2 47 2 2 28" xfId="3812"/>
    <cellStyle name="Normal 2 2 47 2 2 28 2" xfId="3813"/>
    <cellStyle name="Normal 2 2 47 2 2 29" xfId="3814"/>
    <cellStyle name="Normal 2 2 47 2 2 29 2" xfId="3815"/>
    <cellStyle name="Normal 2 2 47 2 2 3" xfId="3816"/>
    <cellStyle name="Normal 2 2 47 2 2 3 2" xfId="3817"/>
    <cellStyle name="Normal 2 2 47 2 2 3 2 2" xfId="3818"/>
    <cellStyle name="Normal 2 2 47 2 2 3 3" xfId="3819"/>
    <cellStyle name="Normal 2 2 47 2 2 3 3 2" xfId="3820"/>
    <cellStyle name="Normal 2 2 47 2 2 3 4" xfId="3821"/>
    <cellStyle name="Normal 2 2 47 2 2 3 4 2" xfId="3822"/>
    <cellStyle name="Normal 2 2 47 2 2 3 5" xfId="3823"/>
    <cellStyle name="Normal 2 2 47 2 2 30" xfId="3824"/>
    <cellStyle name="Normal 2 2 47 2 2 30 2" xfId="3825"/>
    <cellStyle name="Normal 2 2 47 2 2 31" xfId="3826"/>
    <cellStyle name="Normal 2 2 47 2 2 31 2" xfId="3827"/>
    <cellStyle name="Normal 2 2 47 2 2 32" xfId="3828"/>
    <cellStyle name="Normal 2 2 47 2 2 32 2" xfId="3829"/>
    <cellStyle name="Normal 2 2 47 2 2 32 2 2" xfId="3830"/>
    <cellStyle name="Normal 2 2 47 2 2 32 2 3" xfId="3831"/>
    <cellStyle name="Normal 2 2 47 2 2 32 2 4" xfId="3832"/>
    <cellStyle name="Normal 2 2 47 2 2 32 3" xfId="3833"/>
    <cellStyle name="Normal 2 2 47 2 2 32 4" xfId="3834"/>
    <cellStyle name="Normal 2 2 47 2 2 32 5" xfId="3835"/>
    <cellStyle name="Normal 2 2 47 2 2 32 6" xfId="3836"/>
    <cellStyle name="Normal 2 2 47 2 2 32 7" xfId="3837"/>
    <cellStyle name="Normal 2 2 47 2 2 33" xfId="3838"/>
    <cellStyle name="Normal 2 2 47 2 2 34" xfId="3839"/>
    <cellStyle name="Normal 2 2 47 2 2 34 2" xfId="3840"/>
    <cellStyle name="Normal 2 2 47 2 2 35" xfId="3841"/>
    <cellStyle name="Normal 2 2 47 2 2 35 2" xfId="3842"/>
    <cellStyle name="Normal 2 2 47 2 2 36" xfId="3843"/>
    <cellStyle name="Normal 2 2 47 2 2 36 2" xfId="3844"/>
    <cellStyle name="Normal 2 2 47 2 2 37" xfId="3845"/>
    <cellStyle name="Normal 2 2 47 2 2 38" xfId="3846"/>
    <cellStyle name="Normal 2 2 47 2 2 39" xfId="3847"/>
    <cellStyle name="Normal 2 2 47 2 2 4" xfId="3848"/>
    <cellStyle name="Normal 2 2 47 2 2 4 2" xfId="3849"/>
    <cellStyle name="Normal 2 2 47 2 2 4 2 2" xfId="3850"/>
    <cellStyle name="Normal 2 2 47 2 2 4 2 3" xfId="3851"/>
    <cellStyle name="Normal 2 2 47 2 2 4 2 3 2" xfId="3852"/>
    <cellStyle name="Normal 2 2 47 2 2 4 2 3 3" xfId="3853"/>
    <cellStyle name="Normal 2 2 47 2 2 4 2 3 4" xfId="3854"/>
    <cellStyle name="Normal 2 2 47 2 2 4 2 4" xfId="3855"/>
    <cellStyle name="Normal 2 2 47 2 2 4 2 5" xfId="3856"/>
    <cellStyle name="Normal 2 2 47 2 2 4 2 6" xfId="3857"/>
    <cellStyle name="Normal 2 2 47 2 2 4 2 7" xfId="3858"/>
    <cellStyle name="Normal 2 2 47 2 2 4 3" xfId="3859"/>
    <cellStyle name="Normal 2 2 47 2 2 4 3 2" xfId="3860"/>
    <cellStyle name="Normal 2 2 47 2 2 4 4" xfId="3861"/>
    <cellStyle name="Normal 2 2 47 2 2 4 4 2" xfId="3862"/>
    <cellStyle name="Normal 2 2 47 2 2 4 5" xfId="3863"/>
    <cellStyle name="Normal 2 2 47 2 2 4 5 2" xfId="3864"/>
    <cellStyle name="Normal 2 2 47 2 2 4 5 3" xfId="3865"/>
    <cellStyle name="Normal 2 2 47 2 2 4 5 4" xfId="3866"/>
    <cellStyle name="Normal 2 2 47 2 2 4 6" xfId="3867"/>
    <cellStyle name="Normal 2 2 47 2 2 4 7" xfId="3868"/>
    <cellStyle name="Normal 2 2 47 2 2 4 8" xfId="3869"/>
    <cellStyle name="Normal 2 2 47 2 2 4 9" xfId="3870"/>
    <cellStyle name="Normal 2 2 47 2 2 40" xfId="3871"/>
    <cellStyle name="Normal 2 2 47 2 2 5" xfId="3872"/>
    <cellStyle name="Normal 2 2 47 2 2 5 2" xfId="3873"/>
    <cellStyle name="Normal 2 2 47 2 2 6" xfId="3874"/>
    <cellStyle name="Normal 2 2 47 2 2 6 2" xfId="3875"/>
    <cellStyle name="Normal 2 2 47 2 2 7" xfId="3876"/>
    <cellStyle name="Normal 2 2 47 2 2 7 2" xfId="3877"/>
    <cellStyle name="Normal 2 2 47 2 2 8" xfId="3878"/>
    <cellStyle name="Normal 2 2 47 2 2 8 2" xfId="3879"/>
    <cellStyle name="Normal 2 2 47 2 2 9" xfId="3880"/>
    <cellStyle name="Normal 2 2 47 2 2 9 2" xfId="3881"/>
    <cellStyle name="Normal 2 2 47 2 20" xfId="3882"/>
    <cellStyle name="Normal 2 2 47 2 21" xfId="3883"/>
    <cellStyle name="Normal 2 2 47 2 22" xfId="3884"/>
    <cellStyle name="Normal 2 2 47 2 23" xfId="3885"/>
    <cellStyle name="Normal 2 2 47 2 24" xfId="3886"/>
    <cellStyle name="Normal 2 2 47 2 25" xfId="3887"/>
    <cellStyle name="Normal 2 2 47 2 26" xfId="3888"/>
    <cellStyle name="Normal 2 2 47 2 27" xfId="3889"/>
    <cellStyle name="Normal 2 2 47 2 28" xfId="3890"/>
    <cellStyle name="Normal 2 2 47 2 29" xfId="3891"/>
    <cellStyle name="Normal 2 2 47 2 3" xfId="3892"/>
    <cellStyle name="Normal 2 2 47 2 3 2" xfId="3893"/>
    <cellStyle name="Normal 2 2 47 2 3 3" xfId="3894"/>
    <cellStyle name="Normal 2 2 47 2 3 3 2" xfId="3895"/>
    <cellStyle name="Normal 2 2 47 2 3 4" xfId="3896"/>
    <cellStyle name="Normal 2 2 47 2 3 4 2" xfId="3897"/>
    <cellStyle name="Normal 2 2 47 2 3 5" xfId="3898"/>
    <cellStyle name="Normal 2 2 47 2 3 5 2" xfId="3899"/>
    <cellStyle name="Normal 2 2 47 2 3 6" xfId="3900"/>
    <cellStyle name="Normal 2 2 47 2 30" xfId="3901"/>
    <cellStyle name="Normal 2 2 47 2 31" xfId="3902"/>
    <cellStyle name="Normal 2 2 47 2 32" xfId="3903"/>
    <cellStyle name="Normal 2 2 47 2 32 2" xfId="3904"/>
    <cellStyle name="Normal 2 2 47 2 32 3" xfId="3905"/>
    <cellStyle name="Normal 2 2 47 2 32 3 2" xfId="3906"/>
    <cellStyle name="Normal 2 2 47 2 32 3 3" xfId="3907"/>
    <cellStyle name="Normal 2 2 47 2 32 3 4" xfId="3908"/>
    <cellStyle name="Normal 2 2 47 2 32 4" xfId="3909"/>
    <cellStyle name="Normal 2 2 47 2 32 5" xfId="3910"/>
    <cellStyle name="Normal 2 2 47 2 32 6" xfId="3911"/>
    <cellStyle name="Normal 2 2 47 2 32 7" xfId="3912"/>
    <cellStyle name="Normal 2 2 47 2 33" xfId="3913"/>
    <cellStyle name="Normal 2 2 47 2 33 2" xfId="3914"/>
    <cellStyle name="Normal 2 2 47 2 34" xfId="3915"/>
    <cellStyle name="Normal 2 2 47 2 34 2" xfId="3916"/>
    <cellStyle name="Normal 2 2 47 2 34 3" xfId="3917"/>
    <cellStyle name="Normal 2 2 47 2 34 4" xfId="3918"/>
    <cellStyle name="Normal 2 2 47 2 35" xfId="3919"/>
    <cellStyle name="Normal 2 2 47 2 36" xfId="3920"/>
    <cellStyle name="Normal 2 2 47 2 37" xfId="3921"/>
    <cellStyle name="Normal 2 2 47 2 38" xfId="3922"/>
    <cellStyle name="Normal 2 2 47 2 4" xfId="3923"/>
    <cellStyle name="Normal 2 2 47 2 4 2" xfId="3924"/>
    <cellStyle name="Normal 2 2 47 2 4 2 2" xfId="3925"/>
    <cellStyle name="Normal 2 2 47 2 4 2 2 2" xfId="3926"/>
    <cellStyle name="Normal 2 2 47 2 4 2 2 3" xfId="3927"/>
    <cellStyle name="Normal 2 2 47 2 4 2 2 4" xfId="3928"/>
    <cellStyle name="Normal 2 2 47 2 4 2 3" xfId="3929"/>
    <cellStyle name="Normal 2 2 47 2 4 2 4" xfId="3930"/>
    <cellStyle name="Normal 2 2 47 2 4 2 5" xfId="3931"/>
    <cellStyle name="Normal 2 2 47 2 4 2 6" xfId="3932"/>
    <cellStyle name="Normal 2 2 47 2 4 2 7" xfId="3933"/>
    <cellStyle name="Normal 2 2 47 2 4 2 8" xfId="3934"/>
    <cellStyle name="Normal 2 2 47 2 4 3" xfId="3935"/>
    <cellStyle name="Normal 2 2 47 2 4 4" xfId="3936"/>
    <cellStyle name="Normal 2 2 47 2 4 5" xfId="3937"/>
    <cellStyle name="Normal 2 2 47 2 4 6" xfId="3938"/>
    <cellStyle name="Normal 2 2 47 2 4 6 2" xfId="3939"/>
    <cellStyle name="Normal 2 2 47 2 4 6 3" xfId="3940"/>
    <cellStyle name="Normal 2 2 47 2 4 6 4" xfId="3941"/>
    <cellStyle name="Normal 2 2 47 2 4 7" xfId="3942"/>
    <cellStyle name="Normal 2 2 47 2 4 8" xfId="3943"/>
    <cellStyle name="Normal 2 2 47 2 4 9" xfId="3944"/>
    <cellStyle name="Normal 2 2 47 2 5" xfId="3945"/>
    <cellStyle name="Normal 2 2 47 2 6" xfId="3946"/>
    <cellStyle name="Normal 2 2 47 2 7" xfId="3947"/>
    <cellStyle name="Normal 2 2 47 2 8" xfId="3948"/>
    <cellStyle name="Normal 2 2 47 2 9" xfId="3949"/>
    <cellStyle name="Normal 2 2 47 20" xfId="3950"/>
    <cellStyle name="Normal 2 2 47 20 2" xfId="3951"/>
    <cellStyle name="Normal 2 2 47 21" xfId="3952"/>
    <cellStyle name="Normal 2 2 47 21 2" xfId="3953"/>
    <cellStyle name="Normal 2 2 47 22" xfId="3954"/>
    <cellStyle name="Normal 2 2 47 22 2" xfId="3955"/>
    <cellStyle name="Normal 2 2 47 23" xfId="3956"/>
    <cellStyle name="Normal 2 2 47 23 2" xfId="3957"/>
    <cellStyle name="Normal 2 2 47 24" xfId="3958"/>
    <cellStyle name="Normal 2 2 47 24 2" xfId="3959"/>
    <cellStyle name="Normal 2 2 47 25" xfId="3960"/>
    <cellStyle name="Normal 2 2 47 25 2" xfId="3961"/>
    <cellStyle name="Normal 2 2 47 26" xfId="3962"/>
    <cellStyle name="Normal 2 2 47 26 2" xfId="3963"/>
    <cellStyle name="Normal 2 2 47 27" xfId="3964"/>
    <cellStyle name="Normal 2 2 47 27 2" xfId="3965"/>
    <cellStyle name="Normal 2 2 47 28" xfId="3966"/>
    <cellStyle name="Normal 2 2 47 28 2" xfId="3967"/>
    <cellStyle name="Normal 2 2 47 29" xfId="3968"/>
    <cellStyle name="Normal 2 2 47 29 2" xfId="3969"/>
    <cellStyle name="Normal 2 2 47 3" xfId="3970"/>
    <cellStyle name="Normal 2 2 47 3 2" xfId="3971"/>
    <cellStyle name="Normal 2 2 47 3 2 2" xfId="3972"/>
    <cellStyle name="Normal 2 2 47 3 3" xfId="3973"/>
    <cellStyle name="Normal 2 2 47 3 3 2" xfId="3974"/>
    <cellStyle name="Normal 2 2 47 3 4" xfId="3975"/>
    <cellStyle name="Normal 2 2 47 3 4 2" xfId="3976"/>
    <cellStyle name="Normal 2 2 47 3 5" xfId="3977"/>
    <cellStyle name="Normal 2 2 47 30" xfId="3978"/>
    <cellStyle name="Normal 2 2 47 30 2" xfId="3979"/>
    <cellStyle name="Normal 2 2 47 31" xfId="3980"/>
    <cellStyle name="Normal 2 2 47 31 2" xfId="3981"/>
    <cellStyle name="Normal 2 2 47 32" xfId="3982"/>
    <cellStyle name="Normal 2 2 47 32 2" xfId="3983"/>
    <cellStyle name="Normal 2 2 47 33" xfId="3984"/>
    <cellStyle name="Normal 2 2 47 33 2" xfId="3985"/>
    <cellStyle name="Normal 2 2 47 34" xfId="3986"/>
    <cellStyle name="Normal 2 2 47 34 2" xfId="3987"/>
    <cellStyle name="Normal 2 2 47 35" xfId="3988"/>
    <cellStyle name="Normal 2 2 47 35 2" xfId="3989"/>
    <cellStyle name="Normal 2 2 47 36" xfId="3990"/>
    <cellStyle name="Normal 2 2 47 36 2" xfId="3991"/>
    <cellStyle name="Normal 2 2 47 37" xfId="3992"/>
    <cellStyle name="Normal 2 2 47 37 2" xfId="3993"/>
    <cellStyle name="Normal 2 2 47 38" xfId="3994"/>
    <cellStyle name="Normal 2 2 47 38 2" xfId="3995"/>
    <cellStyle name="Normal 2 2 47 38 2 2" xfId="3996"/>
    <cellStyle name="Normal 2 2 47 38 2 3" xfId="3997"/>
    <cellStyle name="Normal 2 2 47 38 2 4" xfId="3998"/>
    <cellStyle name="Normal 2 2 47 38 3" xfId="3999"/>
    <cellStyle name="Normal 2 2 47 38 4" xfId="4000"/>
    <cellStyle name="Normal 2 2 47 38 5" xfId="4001"/>
    <cellStyle name="Normal 2 2 47 38 6" xfId="4002"/>
    <cellStyle name="Normal 2 2 47 38 7" xfId="4003"/>
    <cellStyle name="Normal 2 2 47 39" xfId="4004"/>
    <cellStyle name="Normal 2 2 47 4" xfId="4005"/>
    <cellStyle name="Normal 2 2 47 4 2" xfId="4006"/>
    <cellStyle name="Normal 2 2 47 4 2 2" xfId="4007"/>
    <cellStyle name="Normal 2 2 47 4 3" xfId="4008"/>
    <cellStyle name="Normal 2 2 47 4 3 2" xfId="4009"/>
    <cellStyle name="Normal 2 2 47 4 4" xfId="4010"/>
    <cellStyle name="Normal 2 2 47 4 4 2" xfId="4011"/>
    <cellStyle name="Normal 2 2 47 4 5" xfId="4012"/>
    <cellStyle name="Normal 2 2 47 40" xfId="4013"/>
    <cellStyle name="Normal 2 2 47 40 2" xfId="4014"/>
    <cellStyle name="Normal 2 2 47 41" xfId="4015"/>
    <cellStyle name="Normal 2 2 47 41 2" xfId="4016"/>
    <cellStyle name="Normal 2 2 47 42" xfId="4017"/>
    <cellStyle name="Normal 2 2 47 42 2" xfId="4018"/>
    <cellStyle name="Normal 2 2 47 43" xfId="4019"/>
    <cellStyle name="Normal 2 2 47 44" xfId="4020"/>
    <cellStyle name="Normal 2 2 47 45" xfId="4021"/>
    <cellStyle name="Normal 2 2 47 46" xfId="4022"/>
    <cellStyle name="Normal 2 2 47 5" xfId="4023"/>
    <cellStyle name="Normal 2 2 47 5 2" xfId="4024"/>
    <cellStyle name="Normal 2 2 47 5 2 2" xfId="4025"/>
    <cellStyle name="Normal 2 2 47 5 3" xfId="4026"/>
    <cellStyle name="Normal 2 2 47 5 3 2" xfId="4027"/>
    <cellStyle name="Normal 2 2 47 5 4" xfId="4028"/>
    <cellStyle name="Normal 2 2 47 5 4 2" xfId="4029"/>
    <cellStyle name="Normal 2 2 47 5 5" xfId="4030"/>
    <cellStyle name="Normal 2 2 47 6" xfId="4031"/>
    <cellStyle name="Normal 2 2 47 6 2" xfId="4032"/>
    <cellStyle name="Normal 2 2 47 6 2 2" xfId="4033"/>
    <cellStyle name="Normal 2 2 47 6 3" xfId="4034"/>
    <cellStyle name="Normal 2 2 47 6 3 2" xfId="4035"/>
    <cellStyle name="Normal 2 2 47 6 4" xfId="4036"/>
    <cellStyle name="Normal 2 2 47 6 4 2" xfId="4037"/>
    <cellStyle name="Normal 2 2 47 6 5" xfId="4038"/>
    <cellStyle name="Normal 2 2 47 7" xfId="4039"/>
    <cellStyle name="Normal 2 2 47 7 2" xfId="4040"/>
    <cellStyle name="Normal 2 2 47 7 2 2" xfId="4041"/>
    <cellStyle name="Normal 2 2 47 7 3" xfId="4042"/>
    <cellStyle name="Normal 2 2 47 7 3 2" xfId="4043"/>
    <cellStyle name="Normal 2 2 47 7 4" xfId="4044"/>
    <cellStyle name="Normal 2 2 47 7 4 2" xfId="4045"/>
    <cellStyle name="Normal 2 2 47 7 5" xfId="4046"/>
    <cellStyle name="Normal 2 2 47 8" xfId="4047"/>
    <cellStyle name="Normal 2 2 47 8 2" xfId="4048"/>
    <cellStyle name="Normal 2 2 47 8 2 2" xfId="4049"/>
    <cellStyle name="Normal 2 2 47 8 2 2 2" xfId="4050"/>
    <cellStyle name="Normal 2 2 47 8 2 3" xfId="4051"/>
    <cellStyle name="Normal 2 2 47 8 2 3 2" xfId="4052"/>
    <cellStyle name="Normal 2 2 47 8 2 4" xfId="4053"/>
    <cellStyle name="Normal 2 2 47 8 2 4 2" xfId="4054"/>
    <cellStyle name="Normal 2 2 47 8 2 5" xfId="4055"/>
    <cellStyle name="Normal 2 2 47 9" xfId="4056"/>
    <cellStyle name="Normal 2 2 47 9 2" xfId="4057"/>
    <cellStyle name="Normal 2 2 47 9 2 2" xfId="4058"/>
    <cellStyle name="Normal 2 2 47 9 3" xfId="4059"/>
    <cellStyle name="Normal 2 2 47 9 3 2" xfId="4060"/>
    <cellStyle name="Normal 2 2 47 9 4" xfId="4061"/>
    <cellStyle name="Normal 2 2 47 9 4 2" xfId="4062"/>
    <cellStyle name="Normal 2 2 47 9 5" xfId="4063"/>
    <cellStyle name="Normal 2 2 48" xfId="4064"/>
    <cellStyle name="Normal 2 2 48 2" xfId="4065"/>
    <cellStyle name="Normal 2 2 48 2 2" xfId="4066"/>
    <cellStyle name="Normal 2 2 48 3" xfId="4067"/>
    <cellStyle name="Normal 2 2 48 3 2" xfId="4068"/>
    <cellStyle name="Normal 2 2 48 4" xfId="4069"/>
    <cellStyle name="Normal 2 2 48 4 2" xfId="4070"/>
    <cellStyle name="Normal 2 2 48 5" xfId="4071"/>
    <cellStyle name="Normal 2 2 49" xfId="4072"/>
    <cellStyle name="Normal 2 2 49 2" xfId="4073"/>
    <cellStyle name="Normal 2 2 49 2 2" xfId="4074"/>
    <cellStyle name="Normal 2 2 49 3" xfId="4075"/>
    <cellStyle name="Normal 2 2 49 3 2" xfId="4076"/>
    <cellStyle name="Normal 2 2 49 4" xfId="4077"/>
    <cellStyle name="Normal 2 2 49 4 2" xfId="4078"/>
    <cellStyle name="Normal 2 2 49 5" xfId="4079"/>
    <cellStyle name="Normal 2 2 5" xfId="4080"/>
    <cellStyle name="Normal 2 2 5 10" xfId="4081"/>
    <cellStyle name="Normal 2 2 5 11" xfId="4082"/>
    <cellStyle name="Normal 2 2 5 12" xfId="4083"/>
    <cellStyle name="Normal 2 2 5 13" xfId="4084"/>
    <cellStyle name="Normal 2 2 5 14" xfId="4085"/>
    <cellStyle name="Normal 2 2 5 15" xfId="4086"/>
    <cellStyle name="Normal 2 2 5 16" xfId="4087"/>
    <cellStyle name="Normal 2 2 5 17" xfId="4088"/>
    <cellStyle name="Normal 2 2 5 18" xfId="4089"/>
    <cellStyle name="Normal 2 2 5 19" xfId="4090"/>
    <cellStyle name="Normal 2 2 5 2" xfId="4091"/>
    <cellStyle name="Normal 2 2 5 20" xfId="4092"/>
    <cellStyle name="Normal 2 2 5 21" xfId="4093"/>
    <cellStyle name="Normal 2 2 5 22" xfId="4094"/>
    <cellStyle name="Normal 2 2 5 23" xfId="4095"/>
    <cellStyle name="Normal 2 2 5 24" xfId="4096"/>
    <cellStyle name="Normal 2 2 5 25" xfId="4097"/>
    <cellStyle name="Normal 2 2 5 26" xfId="4098"/>
    <cellStyle name="Normal 2 2 5 27" xfId="4099"/>
    <cellStyle name="Normal 2 2 5 28" xfId="4100"/>
    <cellStyle name="Normal 2 2 5 29" xfId="4101"/>
    <cellStyle name="Normal 2 2 5 3" xfId="4102"/>
    <cellStyle name="Normal 2 2 5 30" xfId="4103"/>
    <cellStyle name="Normal 2 2 5 31" xfId="4104"/>
    <cellStyle name="Normal 2 2 5 32" xfId="4105"/>
    <cellStyle name="Normal 2 2 5 33" xfId="4106"/>
    <cellStyle name="Normal 2 2 5 34" xfId="4107"/>
    <cellStyle name="Normal 2 2 5 35" xfId="4108"/>
    <cellStyle name="Normal 2 2 5 36" xfId="4109"/>
    <cellStyle name="Normal 2 2 5 37" xfId="4110"/>
    <cellStyle name="Normal 2 2 5 38" xfId="4111"/>
    <cellStyle name="Normal 2 2 5 39" xfId="4112"/>
    <cellStyle name="Normal 2 2 5 4" xfId="4113"/>
    <cellStyle name="Normal 2 2 5 40" xfId="4114"/>
    <cellStyle name="Normal 2 2 5 41" xfId="4115"/>
    <cellStyle name="Normal 2 2 5 42" xfId="4116"/>
    <cellStyle name="Normal 2 2 5 43" xfId="4117"/>
    <cellStyle name="Normal 2 2 5 44" xfId="4118"/>
    <cellStyle name="Normal 2 2 5 45" xfId="4119"/>
    <cellStyle name="Normal 2 2 5 46" xfId="4120"/>
    <cellStyle name="Normal 2 2 5 47" xfId="4121"/>
    <cellStyle name="Normal 2 2 5 48" xfId="4122"/>
    <cellStyle name="Normal 2 2 5 49" xfId="4123"/>
    <cellStyle name="Normal 2 2 5 5" xfId="4124"/>
    <cellStyle name="Normal 2 2 5 50" xfId="4125"/>
    <cellStyle name="Normal 2 2 5 51" xfId="4126"/>
    <cellStyle name="Normal 2 2 5 51 2" xfId="4127"/>
    <cellStyle name="Normal 2 2 5 52" xfId="4128"/>
    <cellStyle name="Normal 2 2 5 52 2" xfId="4129"/>
    <cellStyle name="Normal 2 2 5 53" xfId="4130"/>
    <cellStyle name="Normal 2 2 5 53 2" xfId="4131"/>
    <cellStyle name="Normal 2 2 5 54" xfId="4132"/>
    <cellStyle name="Normal 2 2 5 6" xfId="4133"/>
    <cellStyle name="Normal 2 2 5 7" xfId="4134"/>
    <cellStyle name="Normal 2 2 5 8" xfId="4135"/>
    <cellStyle name="Normal 2 2 5 9" xfId="4136"/>
    <cellStyle name="Normal 2 2 50" xfId="4137"/>
    <cellStyle name="Normal 2 2 50 2" xfId="4138"/>
    <cellStyle name="Normal 2 2 50 2 2" xfId="4139"/>
    <cellStyle name="Normal 2 2 50 3" xfId="4140"/>
    <cellStyle name="Normal 2 2 50 3 2" xfId="4141"/>
    <cellStyle name="Normal 2 2 50 4" xfId="4142"/>
    <cellStyle name="Normal 2 2 50 4 2" xfId="4143"/>
    <cellStyle name="Normal 2 2 50 5" xfId="4144"/>
    <cellStyle name="Normal 2 2 51" xfId="4145"/>
    <cellStyle name="Normal 2 2 51 2" xfId="4146"/>
    <cellStyle name="Normal 2 2 51 2 2" xfId="4147"/>
    <cellStyle name="Normal 2 2 51 3" xfId="4148"/>
    <cellStyle name="Normal 2 2 51 3 2" xfId="4149"/>
    <cellStyle name="Normal 2 2 51 4" xfId="4150"/>
    <cellStyle name="Normal 2 2 51 4 2" xfId="4151"/>
    <cellStyle name="Normal 2 2 51 5" xfId="4152"/>
    <cellStyle name="Normal 2 2 52" xfId="4153"/>
    <cellStyle name="Normal 2 2 52 2" xfId="4154"/>
    <cellStyle name="Normal 2 2 52 2 2" xfId="4155"/>
    <cellStyle name="Normal 2 2 52 3" xfId="4156"/>
    <cellStyle name="Normal 2 2 52 3 2" xfId="4157"/>
    <cellStyle name="Normal 2 2 52 4" xfId="4158"/>
    <cellStyle name="Normal 2 2 52 4 2" xfId="4159"/>
    <cellStyle name="Normal 2 2 52 5" xfId="4160"/>
    <cellStyle name="Normal 2 2 53" xfId="4161"/>
    <cellStyle name="Normal 2 2 53 2" xfId="4162"/>
    <cellStyle name="Normal 2 2 53 2 2" xfId="4163"/>
    <cellStyle name="Normal 2 2 53 3" xfId="4164"/>
    <cellStyle name="Normal 2 2 53 3 2" xfId="4165"/>
    <cellStyle name="Normal 2 2 53 4" xfId="4166"/>
    <cellStyle name="Normal 2 2 53 4 2" xfId="4167"/>
    <cellStyle name="Normal 2 2 53 5" xfId="4168"/>
    <cellStyle name="Normal 2 2 54" xfId="4169"/>
    <cellStyle name="Normal 2 2 54 2" xfId="4170"/>
    <cellStyle name="Normal 2 2 54 2 2" xfId="4171"/>
    <cellStyle name="Normal 2 2 54 3" xfId="4172"/>
    <cellStyle name="Normal 2 2 54 3 2" xfId="4173"/>
    <cellStyle name="Normal 2 2 54 4" xfId="4174"/>
    <cellStyle name="Normal 2 2 54 4 2" xfId="4175"/>
    <cellStyle name="Normal 2 2 54 5" xfId="4176"/>
    <cellStyle name="Normal 2 2 55" xfId="4177"/>
    <cellStyle name="Normal 2 2 55 2" xfId="4178"/>
    <cellStyle name="Normal 2 2 55 2 2" xfId="4179"/>
    <cellStyle name="Normal 2 2 55 3" xfId="4180"/>
    <cellStyle name="Normal 2 2 55 3 2" xfId="4181"/>
    <cellStyle name="Normal 2 2 55 4" xfId="4182"/>
    <cellStyle name="Normal 2 2 55 4 2" xfId="4183"/>
    <cellStyle name="Normal 2 2 55 5" xfId="4184"/>
    <cellStyle name="Normal 2 2 56" xfId="4185"/>
    <cellStyle name="Normal 2 2 56 2" xfId="4186"/>
    <cellStyle name="Normal 2 2 56 2 2" xfId="4187"/>
    <cellStyle name="Normal 2 2 56 3" xfId="4188"/>
    <cellStyle name="Normal 2 2 56 3 2" xfId="4189"/>
    <cellStyle name="Normal 2 2 56 4" xfId="4190"/>
    <cellStyle name="Normal 2 2 56 4 2" xfId="4191"/>
    <cellStyle name="Normal 2 2 56 5" xfId="4192"/>
    <cellStyle name="Normal 2 2 57" xfId="4193"/>
    <cellStyle name="Normal 2 2 57 2" xfId="4194"/>
    <cellStyle name="Normal 2 2 57 2 2" xfId="4195"/>
    <cellStyle name="Normal 2 2 57 3" xfId="4196"/>
    <cellStyle name="Normal 2 2 57 3 2" xfId="4197"/>
    <cellStyle name="Normal 2 2 57 4" xfId="4198"/>
    <cellStyle name="Normal 2 2 57 4 2" xfId="4199"/>
    <cellStyle name="Normal 2 2 57 5" xfId="4200"/>
    <cellStyle name="Normal 2 2 58" xfId="4201"/>
    <cellStyle name="Normal 2 2 59" xfId="4202"/>
    <cellStyle name="Normal 2 2 6" xfId="4203"/>
    <cellStyle name="Normal 2 2 60" xfId="4204"/>
    <cellStyle name="Normal 2 2 61" xfId="4205"/>
    <cellStyle name="Normal 2 2 62" xfId="4206"/>
    <cellStyle name="Normal 2 2 63" xfId="4207"/>
    <cellStyle name="Normal 2 2 64" xfId="4208"/>
    <cellStyle name="Normal 2 2 65" xfId="4209"/>
    <cellStyle name="Normal 2 2 66" xfId="4210"/>
    <cellStyle name="Normal 2 2 67" xfId="4211"/>
    <cellStyle name="Normal 2 2 68" xfId="4212"/>
    <cellStyle name="Normal 2 2 69" xfId="4213"/>
    <cellStyle name="Normal 2 2 7" xfId="4214"/>
    <cellStyle name="Normal 2 2 70" xfId="4215"/>
    <cellStyle name="Normal 2 2 71" xfId="4216"/>
    <cellStyle name="Normal 2 2 72" xfId="4217"/>
    <cellStyle name="Normal 2 2 73" xfId="4218"/>
    <cellStyle name="Normal 2 2 74" xfId="4219"/>
    <cellStyle name="Normal 2 2 75" xfId="4220"/>
    <cellStyle name="Normal 2 2 76" xfId="4221"/>
    <cellStyle name="Normal 2 2 77" xfId="4222"/>
    <cellStyle name="Normal 2 2 78" xfId="4223"/>
    <cellStyle name="Normal 2 2 79" xfId="4224"/>
    <cellStyle name="Normal 2 2 8" xfId="4225"/>
    <cellStyle name="Normal 2 2 80" xfId="4226"/>
    <cellStyle name="Normal 2 2 81" xfId="4227"/>
    <cellStyle name="Normal 2 2 82" xfId="4228"/>
    <cellStyle name="Normal 2 2 83" xfId="4229"/>
    <cellStyle name="Normal 2 2 84" xfId="4230"/>
    <cellStyle name="Normal 2 2 85" xfId="4231"/>
    <cellStyle name="Normal 2 2 86" xfId="4232"/>
    <cellStyle name="Normal 2 2 87" xfId="4233"/>
    <cellStyle name="Normal 2 2 88" xfId="4234"/>
    <cellStyle name="Normal 2 2 89" xfId="4235"/>
    <cellStyle name="Normal 2 2 9" xfId="4236"/>
    <cellStyle name="Normal 2 2 90" xfId="4237"/>
    <cellStyle name="Normal 2 2 91" xfId="4238"/>
    <cellStyle name="Normal 2 2 92" xfId="4239"/>
    <cellStyle name="Normal 2 2 93" xfId="4240"/>
    <cellStyle name="Normal 2 2 94" xfId="4241"/>
    <cellStyle name="Normal 2 2 95" xfId="4242"/>
    <cellStyle name="Normal 2 2 96" xfId="4243"/>
    <cellStyle name="Normal 2 2 97" xfId="4244"/>
    <cellStyle name="Normal 2 2 98" xfId="4245"/>
    <cellStyle name="Normal 2 2 99" xfId="4246"/>
    <cellStyle name="Normal 2 20" xfId="4247"/>
    <cellStyle name="Normal 2 20 2" xfId="4248"/>
    <cellStyle name="Normal 2 20 3" xfId="4249"/>
    <cellStyle name="Normal 2 20 4" xfId="4250"/>
    <cellStyle name="Normal 2 20 5" xfId="4251"/>
    <cellStyle name="Normal 2 20 6" xfId="4252"/>
    <cellStyle name="Normal 2 20 7" xfId="4253"/>
    <cellStyle name="Normal 2 21" xfId="4254"/>
    <cellStyle name="Normal 2 21 2" xfId="4255"/>
    <cellStyle name="Normal 2 21 3" xfId="4256"/>
    <cellStyle name="Normal 2 21 4" xfId="4257"/>
    <cellStyle name="Normal 2 21 5" xfId="4258"/>
    <cellStyle name="Normal 2 21 6" xfId="4259"/>
    <cellStyle name="Normal 2 21 7" xfId="4260"/>
    <cellStyle name="Normal 2 22" xfId="4261"/>
    <cellStyle name="Normal 2 22 2" xfId="4262"/>
    <cellStyle name="Normal 2 22 3" xfId="4263"/>
    <cellStyle name="Normal 2 22 4" xfId="4264"/>
    <cellStyle name="Normal 2 22 5" xfId="4265"/>
    <cellStyle name="Normal 2 22 6" xfId="4266"/>
    <cellStyle name="Normal 2 22 7" xfId="4267"/>
    <cellStyle name="Normal 2 23" xfId="4268"/>
    <cellStyle name="Normal 2 24" xfId="4269"/>
    <cellStyle name="Normal 2 25" xfId="4270"/>
    <cellStyle name="Normal 2 26" xfId="4271"/>
    <cellStyle name="Normal 2 27" xfId="4272"/>
    <cellStyle name="Normal 2 28" xfId="4273"/>
    <cellStyle name="Normal 2 29" xfId="4274"/>
    <cellStyle name="Normal 2 3" xfId="4275"/>
    <cellStyle name="Normal 2 3 10" xfId="4276"/>
    <cellStyle name="Normal 2 3 100" xfId="4277"/>
    <cellStyle name="Normal 2 3 101" xfId="4278"/>
    <cellStyle name="Normal 2 3 102" xfId="4279"/>
    <cellStyle name="Normal 2 3 103" xfId="4280"/>
    <cellStyle name="Normal 2 3 104" xfId="4281"/>
    <cellStyle name="Normal 2 3 105" xfId="4282"/>
    <cellStyle name="Normal 2 3 106" xfId="4283"/>
    <cellStyle name="Normal 2 3 107" xfId="4284"/>
    <cellStyle name="Normal 2 3 108" xfId="4285"/>
    <cellStyle name="Normal 2 3 109" xfId="4286"/>
    <cellStyle name="Normal 2 3 11" xfId="4287"/>
    <cellStyle name="Normal 2 3 110" xfId="4288"/>
    <cellStyle name="Normal 2 3 111" xfId="4289"/>
    <cellStyle name="Normal 2 3 112" xfId="4290"/>
    <cellStyle name="Normal 2 3 113" xfId="4291"/>
    <cellStyle name="Normal 2 3 114" xfId="4292"/>
    <cellStyle name="Normal 2 3 115" xfId="4293"/>
    <cellStyle name="Normal 2 3 116" xfId="4294"/>
    <cellStyle name="Normal 2 3 117" xfId="4295"/>
    <cellStyle name="Normal 2 3 118" xfId="4296"/>
    <cellStyle name="Normal 2 3 119" xfId="4297"/>
    <cellStyle name="Normal 2 3 12" xfId="4298"/>
    <cellStyle name="Normal 2 3 120" xfId="4299"/>
    <cellStyle name="Normal 2 3 121" xfId="4300"/>
    <cellStyle name="Normal 2 3 122" xfId="4301"/>
    <cellStyle name="Normal 2 3 123" xfId="4302"/>
    <cellStyle name="Normal 2 3 124" xfId="4303"/>
    <cellStyle name="Normal 2 3 125" xfId="4304"/>
    <cellStyle name="Normal 2 3 126" xfId="4305"/>
    <cellStyle name="Normal 2 3 127" xfId="4306"/>
    <cellStyle name="Normal 2 3 128" xfId="4307"/>
    <cellStyle name="Normal 2 3 129" xfId="4308"/>
    <cellStyle name="Normal 2 3 13" xfId="4309"/>
    <cellStyle name="Normal 2 3 130" xfId="4310"/>
    <cellStyle name="Normal 2 3 131" xfId="4311"/>
    <cellStyle name="Normal 2 3 132" xfId="4312"/>
    <cellStyle name="Normal 2 3 133" xfId="4313"/>
    <cellStyle name="Normal 2 3 134" xfId="4314"/>
    <cellStyle name="Normal 2 3 135" xfId="4315"/>
    <cellStyle name="Normal 2 3 136" xfId="4316"/>
    <cellStyle name="Normal 2 3 137" xfId="4317"/>
    <cellStyle name="Normal 2 3 138" xfId="4318"/>
    <cellStyle name="Normal 2 3 139" xfId="4319"/>
    <cellStyle name="Normal 2 3 14" xfId="4320"/>
    <cellStyle name="Normal 2 3 140" xfId="4321"/>
    <cellStyle name="Normal 2 3 141" xfId="4322"/>
    <cellStyle name="Normal 2 3 142" xfId="4323"/>
    <cellStyle name="Normal 2 3 143" xfId="4324"/>
    <cellStyle name="Normal 2 3 144" xfId="4325"/>
    <cellStyle name="Normal 2 3 145" xfId="4326"/>
    <cellStyle name="Normal 2 3 146" xfId="4327"/>
    <cellStyle name="Normal 2 3 147" xfId="4328"/>
    <cellStyle name="Normal 2 3 148" xfId="4329"/>
    <cellStyle name="Normal 2 3 149" xfId="4330"/>
    <cellStyle name="Normal 2 3 15" xfId="4331"/>
    <cellStyle name="Normal 2 3 150" xfId="4332"/>
    <cellStyle name="Normal 2 3 151" xfId="4333"/>
    <cellStyle name="Normal 2 3 152" xfId="4334"/>
    <cellStyle name="Normal 2 3 153" xfId="4335"/>
    <cellStyle name="Normal 2 3 154" xfId="4336"/>
    <cellStyle name="Normal 2 3 155" xfId="4337"/>
    <cellStyle name="Normal 2 3 156" xfId="4338"/>
    <cellStyle name="Normal 2 3 157" xfId="4339"/>
    <cellStyle name="Normal 2 3 158" xfId="4340"/>
    <cellStyle name="Normal 2 3 159" xfId="4341"/>
    <cellStyle name="Normal 2 3 16" xfId="4342"/>
    <cellStyle name="Normal 2 3 160" xfId="4343"/>
    <cellStyle name="Normal 2 3 161" xfId="4344"/>
    <cellStyle name="Normal 2 3 162" xfId="4345"/>
    <cellStyle name="Normal 2 3 163" xfId="4346"/>
    <cellStyle name="Normal 2 3 164" xfId="4347"/>
    <cellStyle name="Normal 2 3 165" xfId="4348"/>
    <cellStyle name="Normal 2 3 166" xfId="4349"/>
    <cellStyle name="Normal 2 3 167" xfId="4350"/>
    <cellStyle name="Normal 2 3 168" xfId="4351"/>
    <cellStyle name="Normal 2 3 169" xfId="4352"/>
    <cellStyle name="Normal 2 3 17" xfId="4353"/>
    <cellStyle name="Normal 2 3 170" xfId="4354"/>
    <cellStyle name="Normal 2 3 171" xfId="4355"/>
    <cellStyle name="Normal 2 3 172" xfId="4356"/>
    <cellStyle name="Normal 2 3 173" xfId="4357"/>
    <cellStyle name="Normal 2 3 174" xfId="4358"/>
    <cellStyle name="Normal 2 3 175" xfId="4359"/>
    <cellStyle name="Normal 2 3 176" xfId="4360"/>
    <cellStyle name="Normal 2 3 177" xfId="4361"/>
    <cellStyle name="Normal 2 3 178" xfId="4362"/>
    <cellStyle name="Normal 2 3 179" xfId="4363"/>
    <cellStyle name="Normal 2 3 18" xfId="4364"/>
    <cellStyle name="Normal 2 3 180" xfId="4365"/>
    <cellStyle name="Normal 2 3 181" xfId="4366"/>
    <cellStyle name="Normal 2 3 182" xfId="4367"/>
    <cellStyle name="Normal 2 3 183" xfId="4368"/>
    <cellStyle name="Normal 2 3 184" xfId="4369"/>
    <cellStyle name="Normal 2 3 185" xfId="4370"/>
    <cellStyle name="Normal 2 3 186" xfId="4371"/>
    <cellStyle name="Normal 2 3 187" xfId="4372"/>
    <cellStyle name="Normal 2 3 188" xfId="4373"/>
    <cellStyle name="Normal 2 3 19" xfId="4374"/>
    <cellStyle name="Normal 2 3 2" xfId="4375"/>
    <cellStyle name="Normal 2 3 20" xfId="4376"/>
    <cellStyle name="Normal 2 3 21" xfId="4377"/>
    <cellStyle name="Normal 2 3 22" xfId="4378"/>
    <cellStyle name="Normal 2 3 23" xfId="4379"/>
    <cellStyle name="Normal 2 3 24" xfId="4380"/>
    <cellStyle name="Normal 2 3 25" xfId="4381"/>
    <cellStyle name="Normal 2 3 26" xfId="4382"/>
    <cellStyle name="Normal 2 3 27" xfId="4383"/>
    <cellStyle name="Normal 2 3 28" xfId="4384"/>
    <cellStyle name="Normal 2 3 29" xfId="4385"/>
    <cellStyle name="Normal 2 3 3" xfId="4386"/>
    <cellStyle name="Normal 2 3 30" xfId="4387"/>
    <cellStyle name="Normal 2 3 31" xfId="4388"/>
    <cellStyle name="Normal 2 3 32" xfId="4389"/>
    <cellStyle name="Normal 2 3 33" xfId="4390"/>
    <cellStyle name="Normal 2 3 34" xfId="4391"/>
    <cellStyle name="Normal 2 3 35" xfId="4392"/>
    <cellStyle name="Normal 2 3 36" xfId="4393"/>
    <cellStyle name="Normal 2 3 37" xfId="4394"/>
    <cellStyle name="Normal 2 3 38" xfId="4395"/>
    <cellStyle name="Normal 2 3 39" xfId="4396"/>
    <cellStyle name="Normal 2 3 4" xfId="4397"/>
    <cellStyle name="Normal 2 3 40" xfId="4398"/>
    <cellStyle name="Normal 2 3 41" xfId="4399"/>
    <cellStyle name="Normal 2 3 42" xfId="4400"/>
    <cellStyle name="Normal 2 3 43" xfId="4401"/>
    <cellStyle name="Normal 2 3 44" xfId="4402"/>
    <cellStyle name="Normal 2 3 45" xfId="4403"/>
    <cellStyle name="Normal 2 3 46" xfId="4404"/>
    <cellStyle name="Normal 2 3 47" xfId="4405"/>
    <cellStyle name="Normal 2 3 48" xfId="4406"/>
    <cellStyle name="Normal 2 3 49" xfId="4407"/>
    <cellStyle name="Normal 2 3 5" xfId="4408"/>
    <cellStyle name="Normal 2 3 50" xfId="4409"/>
    <cellStyle name="Normal 2 3 51" xfId="4410"/>
    <cellStyle name="Normal 2 3 52" xfId="4411"/>
    <cellStyle name="Normal 2 3 53" xfId="4412"/>
    <cellStyle name="Normal 2 3 54" xfId="4413"/>
    <cellStyle name="Normal 2 3 55" xfId="4414"/>
    <cellStyle name="Normal 2 3 56" xfId="4415"/>
    <cellStyle name="Normal 2 3 57" xfId="4416"/>
    <cellStyle name="Normal 2 3 58" xfId="4417"/>
    <cellStyle name="Normal 2 3 59" xfId="4418"/>
    <cellStyle name="Normal 2 3 6" xfId="4419"/>
    <cellStyle name="Normal 2 3 60" xfId="4420"/>
    <cellStyle name="Normal 2 3 61" xfId="4421"/>
    <cellStyle name="Normal 2 3 62" xfId="4422"/>
    <cellStyle name="Normal 2 3 63" xfId="4423"/>
    <cellStyle name="Normal 2 3 64" xfId="4424"/>
    <cellStyle name="Normal 2 3 65" xfId="4425"/>
    <cellStyle name="Normal 2 3 66" xfId="4426"/>
    <cellStyle name="Normal 2 3 67" xfId="4427"/>
    <cellStyle name="Normal 2 3 68" xfId="4428"/>
    <cellStyle name="Normal 2 3 69" xfId="4429"/>
    <cellStyle name="Normal 2 3 7" xfId="4430"/>
    <cellStyle name="Normal 2 3 70" xfId="4431"/>
    <cellStyle name="Normal 2 3 71" xfId="4432"/>
    <cellStyle name="Normal 2 3 72" xfId="4433"/>
    <cellStyle name="Normal 2 3 73" xfId="4434"/>
    <cellStyle name="Normal 2 3 74" xfId="4435"/>
    <cellStyle name="Normal 2 3 75" xfId="4436"/>
    <cellStyle name="Normal 2 3 76" xfId="4437"/>
    <cellStyle name="Normal 2 3 77" xfId="4438"/>
    <cellStyle name="Normal 2 3 78" xfId="4439"/>
    <cellStyle name="Normal 2 3 79" xfId="4440"/>
    <cellStyle name="Normal 2 3 8" xfId="4441"/>
    <cellStyle name="Normal 2 3 80" xfId="4442"/>
    <cellStyle name="Normal 2 3 81" xfId="4443"/>
    <cellStyle name="Normal 2 3 82" xfId="4444"/>
    <cellStyle name="Normal 2 3 83" xfId="4445"/>
    <cellStyle name="Normal 2 3 84" xfId="4446"/>
    <cellStyle name="Normal 2 3 85" xfId="4447"/>
    <cellStyle name="Normal 2 3 86" xfId="4448"/>
    <cellStyle name="Normal 2 3 87" xfId="4449"/>
    <cellStyle name="Normal 2 3 88" xfId="4450"/>
    <cellStyle name="Normal 2 3 89" xfId="4451"/>
    <cellStyle name="Normal 2 3 9" xfId="4452"/>
    <cellStyle name="Normal 2 3 90" xfId="4453"/>
    <cellStyle name="Normal 2 3 91" xfId="4454"/>
    <cellStyle name="Normal 2 3 92" xfId="4455"/>
    <cellStyle name="Normal 2 3 93" xfId="4456"/>
    <cellStyle name="Normal 2 3 94" xfId="4457"/>
    <cellStyle name="Normal 2 3 95" xfId="4458"/>
    <cellStyle name="Normal 2 3 96" xfId="4459"/>
    <cellStyle name="Normal 2 3 97" xfId="4460"/>
    <cellStyle name="Normal 2 3 98" xfId="4461"/>
    <cellStyle name="Normal 2 3 99" xfId="4462"/>
    <cellStyle name="Normal 2 30" xfId="4463"/>
    <cellStyle name="Normal 2 31" xfId="4464"/>
    <cellStyle name="Normal 2 32" xfId="4465"/>
    <cellStyle name="Normal 2 33" xfId="4466"/>
    <cellStyle name="Normal 2 34" xfId="4467"/>
    <cellStyle name="Normal 2 35" xfId="4468"/>
    <cellStyle name="Normal 2 36" xfId="4469"/>
    <cellStyle name="Normal 2 37" xfId="4470"/>
    <cellStyle name="Normal 2 38" xfId="4471"/>
    <cellStyle name="Normal 2 39" xfId="4472"/>
    <cellStyle name="Normal 2 4" xfId="4473"/>
    <cellStyle name="Normal 2 4 10" xfId="4474"/>
    <cellStyle name="Normal 2 4 100" xfId="4475"/>
    <cellStyle name="Normal 2 4 101" xfId="4476"/>
    <cellStyle name="Normal 2 4 102" xfId="4477"/>
    <cellStyle name="Normal 2 4 103" xfId="4478"/>
    <cellStyle name="Normal 2 4 104" xfId="4479"/>
    <cellStyle name="Normal 2 4 105" xfId="4480"/>
    <cellStyle name="Normal 2 4 106" xfId="4481"/>
    <cellStyle name="Normal 2 4 107" xfId="4482"/>
    <cellStyle name="Normal 2 4 108" xfId="4483"/>
    <cellStyle name="Normal 2 4 109" xfId="4484"/>
    <cellStyle name="Normal 2 4 11" xfId="4485"/>
    <cellStyle name="Normal 2 4 110" xfId="4486"/>
    <cellStyle name="Normal 2 4 111" xfId="4487"/>
    <cellStyle name="Normal 2 4 112" xfId="4488"/>
    <cellStyle name="Normal 2 4 113" xfId="4489"/>
    <cellStyle name="Normal 2 4 114" xfId="4490"/>
    <cellStyle name="Normal 2 4 115" xfId="4491"/>
    <cellStyle name="Normal 2 4 116" xfId="4492"/>
    <cellStyle name="Normal 2 4 117" xfId="4493"/>
    <cellStyle name="Normal 2 4 118" xfId="4494"/>
    <cellStyle name="Normal 2 4 119" xfId="4495"/>
    <cellStyle name="Normal 2 4 12" xfId="4496"/>
    <cellStyle name="Normal 2 4 120" xfId="4497"/>
    <cellStyle name="Normal 2 4 121" xfId="4498"/>
    <cellStyle name="Normal 2 4 122" xfId="4499"/>
    <cellStyle name="Normal 2 4 123" xfId="4500"/>
    <cellStyle name="Normal 2 4 124" xfId="4501"/>
    <cellStyle name="Normal 2 4 125" xfId="4502"/>
    <cellStyle name="Normal 2 4 126" xfId="4503"/>
    <cellStyle name="Normal 2 4 127" xfId="4504"/>
    <cellStyle name="Normal 2 4 128" xfId="4505"/>
    <cellStyle name="Normal 2 4 129" xfId="4506"/>
    <cellStyle name="Normal 2 4 13" xfId="4507"/>
    <cellStyle name="Normal 2 4 130" xfId="4508"/>
    <cellStyle name="Normal 2 4 131" xfId="4509"/>
    <cellStyle name="Normal 2 4 132" xfId="4510"/>
    <cellStyle name="Normal 2 4 132 8" xfId="4511"/>
    <cellStyle name="Normal 2 4 132 8 2" xfId="22664"/>
    <cellStyle name="Normal 2 4 133" xfId="4512"/>
    <cellStyle name="Normal 2 4 134" xfId="4513"/>
    <cellStyle name="Normal 2 4 135" xfId="4514"/>
    <cellStyle name="Normal 2 4 136" xfId="4515"/>
    <cellStyle name="Normal 2 4 137" xfId="4516"/>
    <cellStyle name="Normal 2 4 138" xfId="4517"/>
    <cellStyle name="Normal 2 4 139" xfId="4518"/>
    <cellStyle name="Normal 2 4 14" xfId="4519"/>
    <cellStyle name="Normal 2 4 140" xfId="4520"/>
    <cellStyle name="Normal 2 4 141" xfId="4521"/>
    <cellStyle name="Normal 2 4 142" xfId="4522"/>
    <cellStyle name="Normal 2 4 143" xfId="4523"/>
    <cellStyle name="Normal 2 4 144" xfId="4524"/>
    <cellStyle name="Normal 2 4 145" xfId="4525"/>
    <cellStyle name="Normal 2 4 146" xfId="4526"/>
    <cellStyle name="Normal 2 4 147" xfId="4527"/>
    <cellStyle name="Normal 2 4 148" xfId="4528"/>
    <cellStyle name="Normal 2 4 149" xfId="4529"/>
    <cellStyle name="Normal 2 4 15" xfId="4530"/>
    <cellStyle name="Normal 2 4 15 10" xfId="4531"/>
    <cellStyle name="Normal 2 4 15 10 10" xfId="4532"/>
    <cellStyle name="Normal 2 4 15 10 10 2" xfId="22666"/>
    <cellStyle name="Normal 2 4 15 10 11" xfId="4533"/>
    <cellStyle name="Normal 2 4 15 10 11 2" xfId="22667"/>
    <cellStyle name="Normal 2 4 15 10 12" xfId="4534"/>
    <cellStyle name="Normal 2 4 15 10 12 2" xfId="22668"/>
    <cellStyle name="Normal 2 4 15 10 13" xfId="22665"/>
    <cellStyle name="Normal 2 4 15 10 2" xfId="4535"/>
    <cellStyle name="Normal 2 4 15 10 2 2" xfId="22669"/>
    <cellStyle name="Normal 2 4 15 10 3" xfId="4536"/>
    <cellStyle name="Normal 2 4 15 10 3 2" xfId="22670"/>
    <cellStyle name="Normal 2 4 15 10 4" xfId="4537"/>
    <cellStyle name="Normal 2 4 15 10 4 2" xfId="22671"/>
    <cellStyle name="Normal 2 4 15 10 5" xfId="4538"/>
    <cellStyle name="Normal 2 4 15 10 5 2" xfId="22672"/>
    <cellStyle name="Normal 2 4 15 10 6" xfId="4539"/>
    <cellStyle name="Normal 2 4 15 10 6 2" xfId="22673"/>
    <cellStyle name="Normal 2 4 15 10 7" xfId="4540"/>
    <cellStyle name="Normal 2 4 15 10 7 2" xfId="22674"/>
    <cellStyle name="Normal 2 4 15 10 8" xfId="4541"/>
    <cellStyle name="Normal 2 4 15 10 8 2" xfId="22675"/>
    <cellStyle name="Normal 2 4 15 10 9" xfId="4542"/>
    <cellStyle name="Normal 2 4 15 10 9 2" xfId="22676"/>
    <cellStyle name="Normal 2 4 15 2" xfId="4543"/>
    <cellStyle name="Normal 2 4 15 2 10" xfId="4544"/>
    <cellStyle name="Normal 2 4 15 2 10 2" xfId="22678"/>
    <cellStyle name="Normal 2 4 15 2 11" xfId="4545"/>
    <cellStyle name="Normal 2 4 15 2 11 2" xfId="22679"/>
    <cellStyle name="Normal 2 4 15 2 12" xfId="4546"/>
    <cellStyle name="Normal 2 4 15 2 12 2" xfId="22680"/>
    <cellStyle name="Normal 2 4 15 2 13" xfId="4547"/>
    <cellStyle name="Normal 2 4 15 2 13 2" xfId="22681"/>
    <cellStyle name="Normal 2 4 15 2 14" xfId="4548"/>
    <cellStyle name="Normal 2 4 15 2 14 2" xfId="22682"/>
    <cellStyle name="Normal 2 4 15 2 15" xfId="4549"/>
    <cellStyle name="Normal 2 4 15 2 15 2" xfId="22683"/>
    <cellStyle name="Normal 2 4 15 2 16" xfId="22677"/>
    <cellStyle name="Normal 2 4 15 2 2" xfId="4550"/>
    <cellStyle name="Normal 2 4 15 2 2 2" xfId="4551"/>
    <cellStyle name="Normal 2 4 15 2 2 2 2" xfId="4552"/>
    <cellStyle name="Normal 2 4 15 2 2 2 3" xfId="22684"/>
    <cellStyle name="Normal 2 4 15 2 3" xfId="4553"/>
    <cellStyle name="Normal 2 4 15 2 4" xfId="4554"/>
    <cellStyle name="Normal 2 4 15 2 5" xfId="4555"/>
    <cellStyle name="Normal 2 4 15 2 5 2" xfId="22685"/>
    <cellStyle name="Normal 2 4 15 2 6" xfId="4556"/>
    <cellStyle name="Normal 2 4 15 2 6 2" xfId="22686"/>
    <cellStyle name="Normal 2 4 15 2 7" xfId="4557"/>
    <cellStyle name="Normal 2 4 15 2 7 2" xfId="22687"/>
    <cellStyle name="Normal 2 4 15 2 8" xfId="4558"/>
    <cellStyle name="Normal 2 4 15 2 8 2" xfId="22688"/>
    <cellStyle name="Normal 2 4 15 2 9" xfId="4559"/>
    <cellStyle name="Normal 2 4 15 2 9 2" xfId="22689"/>
    <cellStyle name="Normal 2 4 15 3" xfId="4560"/>
    <cellStyle name="Normal 2 4 15 4" xfId="4561"/>
    <cellStyle name="Normal 2 4 15 5" xfId="4562"/>
    <cellStyle name="Normal 2 4 15 6" xfId="4563"/>
    <cellStyle name="Normal 2 4 15 7" xfId="4564"/>
    <cellStyle name="Normal 2 4 15 8" xfId="4565"/>
    <cellStyle name="Normal 2 4 15 9" xfId="4566"/>
    <cellStyle name="Normal 2 4 15 9 10" xfId="4567"/>
    <cellStyle name="Normal 2 4 15 9 10 2" xfId="22691"/>
    <cellStyle name="Normal 2 4 15 9 11" xfId="4568"/>
    <cellStyle name="Normal 2 4 15 9 11 2" xfId="22692"/>
    <cellStyle name="Normal 2 4 15 9 12" xfId="4569"/>
    <cellStyle name="Normal 2 4 15 9 12 2" xfId="22693"/>
    <cellStyle name="Normal 2 4 15 9 13" xfId="4570"/>
    <cellStyle name="Normal 2 4 15 9 13 2" xfId="22694"/>
    <cellStyle name="Normal 2 4 15 9 14" xfId="22690"/>
    <cellStyle name="Normal 2 4 15 9 2" xfId="4571"/>
    <cellStyle name="Normal 2 4 15 9 2 2" xfId="4572"/>
    <cellStyle name="Normal 2 4 15 9 2 2 2" xfId="22695"/>
    <cellStyle name="Normal 2 4 15 9 3" xfId="4573"/>
    <cellStyle name="Normal 2 4 15 9 3 2" xfId="22696"/>
    <cellStyle name="Normal 2 4 15 9 4" xfId="4574"/>
    <cellStyle name="Normal 2 4 15 9 4 2" xfId="22697"/>
    <cellStyle name="Normal 2 4 15 9 5" xfId="4575"/>
    <cellStyle name="Normal 2 4 15 9 5 2" xfId="22698"/>
    <cellStyle name="Normal 2 4 15 9 6" xfId="4576"/>
    <cellStyle name="Normal 2 4 15 9 6 2" xfId="22699"/>
    <cellStyle name="Normal 2 4 15 9 7" xfId="4577"/>
    <cellStyle name="Normal 2 4 15 9 7 2" xfId="22700"/>
    <cellStyle name="Normal 2 4 15 9 8" xfId="4578"/>
    <cellStyle name="Normal 2 4 15 9 8 2" xfId="22701"/>
    <cellStyle name="Normal 2 4 15 9 9" xfId="4579"/>
    <cellStyle name="Normal 2 4 15 9 9 2" xfId="22702"/>
    <cellStyle name="Normal 2 4 150" xfId="4580"/>
    <cellStyle name="Normal 2 4 151" xfId="4581"/>
    <cellStyle name="Normal 2 4 152" xfId="4582"/>
    <cellStyle name="Normal 2 4 153" xfId="4583"/>
    <cellStyle name="Normal 2 4 154" xfId="4584"/>
    <cellStyle name="Normal 2 4 155" xfId="4585"/>
    <cellStyle name="Normal 2 4 156" xfId="4586"/>
    <cellStyle name="Normal 2 4 157" xfId="4587"/>
    <cellStyle name="Normal 2 4 158" xfId="4588"/>
    <cellStyle name="Normal 2 4 159" xfId="4589"/>
    <cellStyle name="Normal 2 4 16" xfId="4590"/>
    <cellStyle name="Normal 2 4 16 10" xfId="4591"/>
    <cellStyle name="Normal 2 4 16 10 10" xfId="4592"/>
    <cellStyle name="Normal 2 4 16 10 10 2" xfId="22704"/>
    <cellStyle name="Normal 2 4 16 10 11" xfId="4593"/>
    <cellStyle name="Normal 2 4 16 10 11 2" xfId="22705"/>
    <cellStyle name="Normal 2 4 16 10 12" xfId="4594"/>
    <cellStyle name="Normal 2 4 16 10 12 2" xfId="22706"/>
    <cellStyle name="Normal 2 4 16 10 13" xfId="22703"/>
    <cellStyle name="Normal 2 4 16 10 2" xfId="4595"/>
    <cellStyle name="Normal 2 4 16 10 2 2" xfId="22707"/>
    <cellStyle name="Normal 2 4 16 10 3" xfId="4596"/>
    <cellStyle name="Normal 2 4 16 10 3 2" xfId="22708"/>
    <cellStyle name="Normal 2 4 16 10 4" xfId="4597"/>
    <cellStyle name="Normal 2 4 16 10 4 2" xfId="22709"/>
    <cellStyle name="Normal 2 4 16 10 5" xfId="4598"/>
    <cellStyle name="Normal 2 4 16 10 5 2" xfId="22710"/>
    <cellStyle name="Normal 2 4 16 10 6" xfId="4599"/>
    <cellStyle name="Normal 2 4 16 10 6 2" xfId="22711"/>
    <cellStyle name="Normal 2 4 16 10 7" xfId="4600"/>
    <cellStyle name="Normal 2 4 16 10 7 2" xfId="22712"/>
    <cellStyle name="Normal 2 4 16 10 8" xfId="4601"/>
    <cellStyle name="Normal 2 4 16 10 8 2" xfId="22713"/>
    <cellStyle name="Normal 2 4 16 10 9" xfId="4602"/>
    <cellStyle name="Normal 2 4 16 10 9 2" xfId="22714"/>
    <cellStyle name="Normal 2 4 16 2" xfId="4603"/>
    <cellStyle name="Normal 2 4 16 2 10" xfId="4604"/>
    <cellStyle name="Normal 2 4 16 2 10 2" xfId="22716"/>
    <cellStyle name="Normal 2 4 16 2 11" xfId="4605"/>
    <cellStyle name="Normal 2 4 16 2 11 2" xfId="22717"/>
    <cellStyle name="Normal 2 4 16 2 12" xfId="4606"/>
    <cellStyle name="Normal 2 4 16 2 12 2" xfId="22718"/>
    <cellStyle name="Normal 2 4 16 2 13" xfId="4607"/>
    <cellStyle name="Normal 2 4 16 2 13 2" xfId="22719"/>
    <cellStyle name="Normal 2 4 16 2 14" xfId="4608"/>
    <cellStyle name="Normal 2 4 16 2 14 2" xfId="22720"/>
    <cellStyle name="Normal 2 4 16 2 15" xfId="4609"/>
    <cellStyle name="Normal 2 4 16 2 15 2" xfId="22721"/>
    <cellStyle name="Normal 2 4 16 2 16" xfId="22715"/>
    <cellStyle name="Normal 2 4 16 2 2" xfId="4610"/>
    <cellStyle name="Normal 2 4 16 2 2 2" xfId="4611"/>
    <cellStyle name="Normal 2 4 16 2 2 2 2" xfId="4612"/>
    <cellStyle name="Normal 2 4 16 2 2 2 3" xfId="22722"/>
    <cellStyle name="Normal 2 4 16 2 3" xfId="4613"/>
    <cellStyle name="Normal 2 4 16 2 4" xfId="4614"/>
    <cellStyle name="Normal 2 4 16 2 5" xfId="4615"/>
    <cellStyle name="Normal 2 4 16 2 5 2" xfId="22723"/>
    <cellStyle name="Normal 2 4 16 2 6" xfId="4616"/>
    <cellStyle name="Normal 2 4 16 2 6 2" xfId="22724"/>
    <cellStyle name="Normal 2 4 16 2 7" xfId="4617"/>
    <cellStyle name="Normal 2 4 16 2 7 2" xfId="22725"/>
    <cellStyle name="Normal 2 4 16 2 8" xfId="4618"/>
    <cellStyle name="Normal 2 4 16 2 8 2" xfId="22726"/>
    <cellStyle name="Normal 2 4 16 2 9" xfId="4619"/>
    <cellStyle name="Normal 2 4 16 2 9 2" xfId="22727"/>
    <cellStyle name="Normal 2 4 16 3" xfId="4620"/>
    <cellStyle name="Normal 2 4 16 4" xfId="4621"/>
    <cellStyle name="Normal 2 4 16 5" xfId="4622"/>
    <cellStyle name="Normal 2 4 16 6" xfId="4623"/>
    <cellStyle name="Normal 2 4 16 7" xfId="4624"/>
    <cellStyle name="Normal 2 4 16 8" xfId="4625"/>
    <cellStyle name="Normal 2 4 16 9" xfId="4626"/>
    <cellStyle name="Normal 2 4 16 9 10" xfId="4627"/>
    <cellStyle name="Normal 2 4 16 9 10 2" xfId="22729"/>
    <cellStyle name="Normal 2 4 16 9 11" xfId="4628"/>
    <cellStyle name="Normal 2 4 16 9 11 2" xfId="22730"/>
    <cellStyle name="Normal 2 4 16 9 12" xfId="4629"/>
    <cellStyle name="Normal 2 4 16 9 12 2" xfId="22731"/>
    <cellStyle name="Normal 2 4 16 9 13" xfId="4630"/>
    <cellStyle name="Normal 2 4 16 9 13 2" xfId="22732"/>
    <cellStyle name="Normal 2 4 16 9 14" xfId="22728"/>
    <cellStyle name="Normal 2 4 16 9 2" xfId="4631"/>
    <cellStyle name="Normal 2 4 16 9 2 2" xfId="4632"/>
    <cellStyle name="Normal 2 4 16 9 2 2 2" xfId="22733"/>
    <cellStyle name="Normal 2 4 16 9 3" xfId="4633"/>
    <cellStyle name="Normal 2 4 16 9 3 2" xfId="22734"/>
    <cellStyle name="Normal 2 4 16 9 4" xfId="4634"/>
    <cellStyle name="Normal 2 4 16 9 4 2" xfId="22735"/>
    <cellStyle name="Normal 2 4 16 9 5" xfId="4635"/>
    <cellStyle name="Normal 2 4 16 9 5 2" xfId="22736"/>
    <cellStyle name="Normal 2 4 16 9 6" xfId="4636"/>
    <cellStyle name="Normal 2 4 16 9 6 2" xfId="22737"/>
    <cellStyle name="Normal 2 4 16 9 7" xfId="4637"/>
    <cellStyle name="Normal 2 4 16 9 7 2" xfId="22738"/>
    <cellStyle name="Normal 2 4 16 9 8" xfId="4638"/>
    <cellStyle name="Normal 2 4 16 9 8 2" xfId="22739"/>
    <cellStyle name="Normal 2 4 16 9 9" xfId="4639"/>
    <cellStyle name="Normal 2 4 16 9 9 2" xfId="22740"/>
    <cellStyle name="Normal 2 4 160" xfId="4640"/>
    <cellStyle name="Normal 2 4 161" xfId="4641"/>
    <cellStyle name="Normal 2 4 162" xfId="4642"/>
    <cellStyle name="Normal 2 4 163" xfId="4643"/>
    <cellStyle name="Normal 2 4 164" xfId="4644"/>
    <cellStyle name="Normal 2 4 165" xfId="4645"/>
    <cellStyle name="Normal 2 4 166" xfId="4646"/>
    <cellStyle name="Normal 2 4 167" xfId="4647"/>
    <cellStyle name="Normal 2 4 168" xfId="4648"/>
    <cellStyle name="Normal 2 4 169" xfId="4649"/>
    <cellStyle name="Normal 2 4 17" xfId="4650"/>
    <cellStyle name="Normal 2 4 17 10" xfId="4651"/>
    <cellStyle name="Normal 2 4 17 10 10" xfId="4652"/>
    <cellStyle name="Normal 2 4 17 10 10 2" xfId="22742"/>
    <cellStyle name="Normal 2 4 17 10 11" xfId="4653"/>
    <cellStyle name="Normal 2 4 17 10 11 2" xfId="22743"/>
    <cellStyle name="Normal 2 4 17 10 12" xfId="4654"/>
    <cellStyle name="Normal 2 4 17 10 12 2" xfId="22744"/>
    <cellStyle name="Normal 2 4 17 10 13" xfId="22741"/>
    <cellStyle name="Normal 2 4 17 10 2" xfId="4655"/>
    <cellStyle name="Normal 2 4 17 10 2 2" xfId="22745"/>
    <cellStyle name="Normal 2 4 17 10 3" xfId="4656"/>
    <cellStyle name="Normal 2 4 17 10 3 2" xfId="22746"/>
    <cellStyle name="Normal 2 4 17 10 4" xfId="4657"/>
    <cellStyle name="Normal 2 4 17 10 4 2" xfId="22747"/>
    <cellStyle name="Normal 2 4 17 10 5" xfId="4658"/>
    <cellStyle name="Normal 2 4 17 10 5 2" xfId="22748"/>
    <cellStyle name="Normal 2 4 17 10 6" xfId="4659"/>
    <cellStyle name="Normal 2 4 17 10 6 2" xfId="22749"/>
    <cellStyle name="Normal 2 4 17 10 7" xfId="4660"/>
    <cellStyle name="Normal 2 4 17 10 7 2" xfId="22750"/>
    <cellStyle name="Normal 2 4 17 10 8" xfId="4661"/>
    <cellStyle name="Normal 2 4 17 10 8 2" xfId="22751"/>
    <cellStyle name="Normal 2 4 17 10 9" xfId="4662"/>
    <cellStyle name="Normal 2 4 17 10 9 2" xfId="22752"/>
    <cellStyle name="Normal 2 4 17 2" xfId="4663"/>
    <cellStyle name="Normal 2 4 17 2 10" xfId="4664"/>
    <cellStyle name="Normal 2 4 17 2 10 2" xfId="22754"/>
    <cellStyle name="Normal 2 4 17 2 11" xfId="4665"/>
    <cellStyle name="Normal 2 4 17 2 11 2" xfId="22755"/>
    <cellStyle name="Normal 2 4 17 2 12" xfId="4666"/>
    <cellStyle name="Normal 2 4 17 2 12 2" xfId="22756"/>
    <cellStyle name="Normal 2 4 17 2 13" xfId="4667"/>
    <cellStyle name="Normal 2 4 17 2 13 2" xfId="22757"/>
    <cellStyle name="Normal 2 4 17 2 14" xfId="4668"/>
    <cellStyle name="Normal 2 4 17 2 14 2" xfId="22758"/>
    <cellStyle name="Normal 2 4 17 2 15" xfId="4669"/>
    <cellStyle name="Normal 2 4 17 2 15 2" xfId="22759"/>
    <cellStyle name="Normal 2 4 17 2 16" xfId="22753"/>
    <cellStyle name="Normal 2 4 17 2 2" xfId="4670"/>
    <cellStyle name="Normal 2 4 17 2 2 2" xfId="4671"/>
    <cellStyle name="Normal 2 4 17 2 2 2 2" xfId="4672"/>
    <cellStyle name="Normal 2 4 17 2 2 2 3" xfId="22760"/>
    <cellStyle name="Normal 2 4 17 2 3" xfId="4673"/>
    <cellStyle name="Normal 2 4 17 2 4" xfId="4674"/>
    <cellStyle name="Normal 2 4 17 2 5" xfId="4675"/>
    <cellStyle name="Normal 2 4 17 2 5 2" xfId="22761"/>
    <cellStyle name="Normal 2 4 17 2 6" xfId="4676"/>
    <cellStyle name="Normal 2 4 17 2 6 2" xfId="22762"/>
    <cellStyle name="Normal 2 4 17 2 7" xfId="4677"/>
    <cellStyle name="Normal 2 4 17 2 7 2" xfId="22763"/>
    <cellStyle name="Normal 2 4 17 2 8" xfId="4678"/>
    <cellStyle name="Normal 2 4 17 2 8 2" xfId="22764"/>
    <cellStyle name="Normal 2 4 17 2 9" xfId="4679"/>
    <cellStyle name="Normal 2 4 17 2 9 2" xfId="22765"/>
    <cellStyle name="Normal 2 4 17 3" xfId="4680"/>
    <cellStyle name="Normal 2 4 17 4" xfId="4681"/>
    <cellStyle name="Normal 2 4 17 5" xfId="4682"/>
    <cellStyle name="Normal 2 4 17 6" xfId="4683"/>
    <cellStyle name="Normal 2 4 17 7" xfId="4684"/>
    <cellStyle name="Normal 2 4 17 8" xfId="4685"/>
    <cellStyle name="Normal 2 4 17 9" xfId="4686"/>
    <cellStyle name="Normal 2 4 17 9 10" xfId="4687"/>
    <cellStyle name="Normal 2 4 17 9 10 2" xfId="22767"/>
    <cellStyle name="Normal 2 4 17 9 11" xfId="4688"/>
    <cellStyle name="Normal 2 4 17 9 11 2" xfId="22768"/>
    <cellStyle name="Normal 2 4 17 9 12" xfId="4689"/>
    <cellStyle name="Normal 2 4 17 9 12 2" xfId="22769"/>
    <cellStyle name="Normal 2 4 17 9 13" xfId="4690"/>
    <cellStyle name="Normal 2 4 17 9 13 2" xfId="22770"/>
    <cellStyle name="Normal 2 4 17 9 14" xfId="22766"/>
    <cellStyle name="Normal 2 4 17 9 2" xfId="4691"/>
    <cellStyle name="Normal 2 4 17 9 2 2" xfId="4692"/>
    <cellStyle name="Normal 2 4 17 9 2 2 2" xfId="22771"/>
    <cellStyle name="Normal 2 4 17 9 3" xfId="4693"/>
    <cellStyle name="Normal 2 4 17 9 3 2" xfId="22772"/>
    <cellStyle name="Normal 2 4 17 9 4" xfId="4694"/>
    <cellStyle name="Normal 2 4 17 9 4 2" xfId="22773"/>
    <cellStyle name="Normal 2 4 17 9 5" xfId="4695"/>
    <cellStyle name="Normal 2 4 17 9 5 2" xfId="22774"/>
    <cellStyle name="Normal 2 4 17 9 6" xfId="4696"/>
    <cellStyle name="Normal 2 4 17 9 6 2" xfId="22775"/>
    <cellStyle name="Normal 2 4 17 9 7" xfId="4697"/>
    <cellStyle name="Normal 2 4 17 9 7 2" xfId="22776"/>
    <cellStyle name="Normal 2 4 17 9 8" xfId="4698"/>
    <cellStyle name="Normal 2 4 17 9 8 2" xfId="22777"/>
    <cellStyle name="Normal 2 4 17 9 9" xfId="4699"/>
    <cellStyle name="Normal 2 4 17 9 9 2" xfId="22778"/>
    <cellStyle name="Normal 2 4 170" xfId="4700"/>
    <cellStyle name="Normal 2 4 171" xfId="4701"/>
    <cellStyle name="Normal 2 4 172" xfId="4702"/>
    <cellStyle name="Normal 2 4 173" xfId="4703"/>
    <cellStyle name="Normal 2 4 174" xfId="4704"/>
    <cellStyle name="Normal 2 4 175" xfId="4705"/>
    <cellStyle name="Normal 2 4 176" xfId="4706"/>
    <cellStyle name="Normal 2 4 177" xfId="4707"/>
    <cellStyle name="Normal 2 4 178" xfId="4708"/>
    <cellStyle name="Normal 2 4 179" xfId="4709"/>
    <cellStyle name="Normal 2 4 18" xfId="4710"/>
    <cellStyle name="Normal 2 4 18 10" xfId="4711"/>
    <cellStyle name="Normal 2 4 18 10 10" xfId="4712"/>
    <cellStyle name="Normal 2 4 18 10 11" xfId="4713"/>
    <cellStyle name="Normal 2 4 18 10 12" xfId="4714"/>
    <cellStyle name="Normal 2 4 18 10 2" xfId="4715"/>
    <cellStyle name="Normal 2 4 18 10 3" xfId="4716"/>
    <cellStyle name="Normal 2 4 18 10 4" xfId="4717"/>
    <cellStyle name="Normal 2 4 18 10 5" xfId="4718"/>
    <cellStyle name="Normal 2 4 18 10 6" xfId="4719"/>
    <cellStyle name="Normal 2 4 18 10 7" xfId="4720"/>
    <cellStyle name="Normal 2 4 18 10 8" xfId="4721"/>
    <cellStyle name="Normal 2 4 18 10 9" xfId="4722"/>
    <cellStyle name="Normal 2 4 18 2" xfId="4723"/>
    <cellStyle name="Normal 2 4 18 2 10" xfId="4724"/>
    <cellStyle name="Normal 2 4 18 2 11" xfId="4725"/>
    <cellStyle name="Normal 2 4 18 2 12" xfId="4726"/>
    <cellStyle name="Normal 2 4 18 2 13" xfId="4727"/>
    <cellStyle name="Normal 2 4 18 2 14" xfId="4728"/>
    <cellStyle name="Normal 2 4 18 2 15" xfId="4729"/>
    <cellStyle name="Normal 2 4 18 2 2" xfId="4730"/>
    <cellStyle name="Normal 2 4 18 2 3" xfId="4731"/>
    <cellStyle name="Normal 2 4 18 2 4" xfId="4732"/>
    <cellStyle name="Normal 2 4 18 2 5" xfId="4733"/>
    <cellStyle name="Normal 2 4 18 2 6" xfId="4734"/>
    <cellStyle name="Normal 2 4 18 2 7" xfId="4735"/>
    <cellStyle name="Normal 2 4 18 2 8" xfId="4736"/>
    <cellStyle name="Normal 2 4 18 2 9" xfId="4737"/>
    <cellStyle name="Normal 2 4 18 3" xfId="4738"/>
    <cellStyle name="Normal 2 4 18 4" xfId="4739"/>
    <cellStyle name="Normal 2 4 18 5" xfId="4740"/>
    <cellStyle name="Normal 2 4 18 6" xfId="4741"/>
    <cellStyle name="Normal 2 4 18 7" xfId="4742"/>
    <cellStyle name="Normal 2 4 18 8" xfId="4743"/>
    <cellStyle name="Normal 2 4 18 9" xfId="4744"/>
    <cellStyle name="Normal 2 4 18 9 10" xfId="4745"/>
    <cellStyle name="Normal 2 4 18 9 11" xfId="4746"/>
    <cellStyle name="Normal 2 4 18 9 12" xfId="4747"/>
    <cellStyle name="Normal 2 4 18 9 13" xfId="4748"/>
    <cellStyle name="Normal 2 4 18 9 2" xfId="4749"/>
    <cellStyle name="Normal 2 4 18 9 3" xfId="4750"/>
    <cellStyle name="Normal 2 4 18 9 4" xfId="4751"/>
    <cellStyle name="Normal 2 4 18 9 5" xfId="4752"/>
    <cellStyle name="Normal 2 4 18 9 6" xfId="4753"/>
    <cellStyle name="Normal 2 4 18 9 7" xfId="4754"/>
    <cellStyle name="Normal 2 4 18 9 8" xfId="4755"/>
    <cellStyle name="Normal 2 4 18 9 9" xfId="4756"/>
    <cellStyle name="Normal 2 4 180" xfId="4757"/>
    <cellStyle name="Normal 2 4 181" xfId="4758"/>
    <cellStyle name="Normal 2 4 182" xfId="4759"/>
    <cellStyle name="Normal 2 4 183" xfId="4760"/>
    <cellStyle name="Normal 2 4 184" xfId="4761"/>
    <cellStyle name="Normal 2 4 185" xfId="4762"/>
    <cellStyle name="Normal 2 4 186" xfId="4763"/>
    <cellStyle name="Normal 2 4 187" xfId="4764"/>
    <cellStyle name="Normal 2 4 188" xfId="4765"/>
    <cellStyle name="Normal 2 4 19" xfId="4766"/>
    <cellStyle name="Normal 2 4 19 10" xfId="4767"/>
    <cellStyle name="Normal 2 4 19 10 10" xfId="4768"/>
    <cellStyle name="Normal 2 4 19 10 10 2" xfId="22780"/>
    <cellStyle name="Normal 2 4 19 10 11" xfId="4769"/>
    <cellStyle name="Normal 2 4 19 10 11 2" xfId="22781"/>
    <cellStyle name="Normal 2 4 19 10 12" xfId="4770"/>
    <cellStyle name="Normal 2 4 19 10 12 2" xfId="22782"/>
    <cellStyle name="Normal 2 4 19 10 13" xfId="22779"/>
    <cellStyle name="Normal 2 4 19 10 2" xfId="4771"/>
    <cellStyle name="Normal 2 4 19 10 2 2" xfId="22783"/>
    <cellStyle name="Normal 2 4 19 10 3" xfId="4772"/>
    <cellStyle name="Normal 2 4 19 10 3 2" xfId="22784"/>
    <cellStyle name="Normal 2 4 19 10 4" xfId="4773"/>
    <cellStyle name="Normal 2 4 19 10 4 2" xfId="22785"/>
    <cellStyle name="Normal 2 4 19 10 5" xfId="4774"/>
    <cellStyle name="Normal 2 4 19 10 5 2" xfId="22786"/>
    <cellStyle name="Normal 2 4 19 10 6" xfId="4775"/>
    <cellStyle name="Normal 2 4 19 10 6 2" xfId="22787"/>
    <cellStyle name="Normal 2 4 19 10 7" xfId="4776"/>
    <cellStyle name="Normal 2 4 19 10 7 2" xfId="22788"/>
    <cellStyle name="Normal 2 4 19 10 8" xfId="4777"/>
    <cellStyle name="Normal 2 4 19 10 8 2" xfId="22789"/>
    <cellStyle name="Normal 2 4 19 10 9" xfId="4778"/>
    <cellStyle name="Normal 2 4 19 10 9 2" xfId="22790"/>
    <cellStyle name="Normal 2 4 19 2" xfId="4779"/>
    <cellStyle name="Normal 2 4 19 2 10" xfId="4780"/>
    <cellStyle name="Normal 2 4 19 2 10 2" xfId="22792"/>
    <cellStyle name="Normal 2 4 19 2 11" xfId="4781"/>
    <cellStyle name="Normal 2 4 19 2 11 2" xfId="22793"/>
    <cellStyle name="Normal 2 4 19 2 12" xfId="4782"/>
    <cellStyle name="Normal 2 4 19 2 12 2" xfId="22794"/>
    <cellStyle name="Normal 2 4 19 2 13" xfId="4783"/>
    <cellStyle name="Normal 2 4 19 2 13 2" xfId="22795"/>
    <cellStyle name="Normal 2 4 19 2 14" xfId="4784"/>
    <cellStyle name="Normal 2 4 19 2 14 2" xfId="22796"/>
    <cellStyle name="Normal 2 4 19 2 15" xfId="4785"/>
    <cellStyle name="Normal 2 4 19 2 15 2" xfId="22797"/>
    <cellStyle name="Normal 2 4 19 2 16" xfId="22791"/>
    <cellStyle name="Normal 2 4 19 2 2" xfId="4786"/>
    <cellStyle name="Normal 2 4 19 2 2 2" xfId="4787"/>
    <cellStyle name="Normal 2 4 19 2 2 2 2" xfId="4788"/>
    <cellStyle name="Normal 2 4 19 2 2 2 3" xfId="22798"/>
    <cellStyle name="Normal 2 4 19 2 3" xfId="4789"/>
    <cellStyle name="Normal 2 4 19 2 4" xfId="4790"/>
    <cellStyle name="Normal 2 4 19 2 5" xfId="4791"/>
    <cellStyle name="Normal 2 4 19 2 5 2" xfId="22799"/>
    <cellStyle name="Normal 2 4 19 2 6" xfId="4792"/>
    <cellStyle name="Normal 2 4 19 2 6 2" xfId="22800"/>
    <cellStyle name="Normal 2 4 19 2 7" xfId="4793"/>
    <cellStyle name="Normal 2 4 19 2 7 2" xfId="22801"/>
    <cellStyle name="Normal 2 4 19 2 8" xfId="4794"/>
    <cellStyle name="Normal 2 4 19 2 8 2" xfId="22802"/>
    <cellStyle name="Normal 2 4 19 2 9" xfId="4795"/>
    <cellStyle name="Normal 2 4 19 2 9 2" xfId="22803"/>
    <cellStyle name="Normal 2 4 19 3" xfId="4796"/>
    <cellStyle name="Normal 2 4 19 4" xfId="4797"/>
    <cellStyle name="Normal 2 4 19 5" xfId="4798"/>
    <cellStyle name="Normal 2 4 19 6" xfId="4799"/>
    <cellStyle name="Normal 2 4 19 7" xfId="4800"/>
    <cellStyle name="Normal 2 4 19 8" xfId="4801"/>
    <cellStyle name="Normal 2 4 19 9" xfId="4802"/>
    <cellStyle name="Normal 2 4 19 9 10" xfId="4803"/>
    <cellStyle name="Normal 2 4 19 9 10 2" xfId="22805"/>
    <cellStyle name="Normal 2 4 19 9 11" xfId="4804"/>
    <cellStyle name="Normal 2 4 19 9 11 2" xfId="22806"/>
    <cellStyle name="Normal 2 4 19 9 12" xfId="4805"/>
    <cellStyle name="Normal 2 4 19 9 12 2" xfId="22807"/>
    <cellStyle name="Normal 2 4 19 9 13" xfId="4806"/>
    <cellStyle name="Normal 2 4 19 9 13 2" xfId="22808"/>
    <cellStyle name="Normal 2 4 19 9 14" xfId="22804"/>
    <cellStyle name="Normal 2 4 19 9 2" xfId="4807"/>
    <cellStyle name="Normal 2 4 19 9 2 2" xfId="4808"/>
    <cellStyle name="Normal 2 4 19 9 2 2 2" xfId="22809"/>
    <cellStyle name="Normal 2 4 19 9 3" xfId="4809"/>
    <cellStyle name="Normal 2 4 19 9 3 2" xfId="22810"/>
    <cellStyle name="Normal 2 4 19 9 4" xfId="4810"/>
    <cellStyle name="Normal 2 4 19 9 4 2" xfId="22811"/>
    <cellStyle name="Normal 2 4 19 9 5" xfId="4811"/>
    <cellStyle name="Normal 2 4 19 9 5 2" xfId="22812"/>
    <cellStyle name="Normal 2 4 19 9 6" xfId="4812"/>
    <cellStyle name="Normal 2 4 19 9 6 2" xfId="22813"/>
    <cellStyle name="Normal 2 4 19 9 7" xfId="4813"/>
    <cellStyle name="Normal 2 4 19 9 7 2" xfId="22814"/>
    <cellStyle name="Normal 2 4 19 9 8" xfId="4814"/>
    <cellStyle name="Normal 2 4 19 9 8 2" xfId="22815"/>
    <cellStyle name="Normal 2 4 19 9 9" xfId="4815"/>
    <cellStyle name="Normal 2 4 19 9 9 2" xfId="22816"/>
    <cellStyle name="Normal 2 4 2" xfId="4816"/>
    <cellStyle name="Normal 2 4 20" xfId="4817"/>
    <cellStyle name="Normal 2 4 20 10" xfId="4818"/>
    <cellStyle name="Normal 2 4 20 10 10" xfId="4819"/>
    <cellStyle name="Normal 2 4 20 10 11" xfId="4820"/>
    <cellStyle name="Normal 2 4 20 10 12" xfId="4821"/>
    <cellStyle name="Normal 2 4 20 10 2" xfId="4822"/>
    <cellStyle name="Normal 2 4 20 10 3" xfId="4823"/>
    <cellStyle name="Normal 2 4 20 10 4" xfId="4824"/>
    <cellStyle name="Normal 2 4 20 10 5" xfId="4825"/>
    <cellStyle name="Normal 2 4 20 10 6" xfId="4826"/>
    <cellStyle name="Normal 2 4 20 10 7" xfId="4827"/>
    <cellStyle name="Normal 2 4 20 10 8" xfId="4828"/>
    <cellStyle name="Normal 2 4 20 10 9" xfId="4829"/>
    <cellStyle name="Normal 2 4 20 2" xfId="4830"/>
    <cellStyle name="Normal 2 4 20 2 10" xfId="4831"/>
    <cellStyle name="Normal 2 4 20 2 11" xfId="4832"/>
    <cellStyle name="Normal 2 4 20 2 12" xfId="4833"/>
    <cellStyle name="Normal 2 4 20 2 13" xfId="4834"/>
    <cellStyle name="Normal 2 4 20 2 14" xfId="4835"/>
    <cellStyle name="Normal 2 4 20 2 15" xfId="4836"/>
    <cellStyle name="Normal 2 4 20 2 2" xfId="4837"/>
    <cellStyle name="Normal 2 4 20 2 3" xfId="4838"/>
    <cellStyle name="Normal 2 4 20 2 4" xfId="4839"/>
    <cellStyle name="Normal 2 4 20 2 5" xfId="4840"/>
    <cellStyle name="Normal 2 4 20 2 6" xfId="4841"/>
    <cellStyle name="Normal 2 4 20 2 7" xfId="4842"/>
    <cellStyle name="Normal 2 4 20 2 8" xfId="4843"/>
    <cellStyle name="Normal 2 4 20 2 9" xfId="4844"/>
    <cellStyle name="Normal 2 4 20 3" xfId="4845"/>
    <cellStyle name="Normal 2 4 20 4" xfId="4846"/>
    <cellStyle name="Normal 2 4 20 5" xfId="4847"/>
    <cellStyle name="Normal 2 4 20 6" xfId="4848"/>
    <cellStyle name="Normal 2 4 20 7" xfId="4849"/>
    <cellStyle name="Normal 2 4 20 8" xfId="4850"/>
    <cellStyle name="Normal 2 4 20 9" xfId="4851"/>
    <cellStyle name="Normal 2 4 20 9 10" xfId="4852"/>
    <cellStyle name="Normal 2 4 20 9 11" xfId="4853"/>
    <cellStyle name="Normal 2 4 20 9 12" xfId="4854"/>
    <cellStyle name="Normal 2 4 20 9 13" xfId="4855"/>
    <cellStyle name="Normal 2 4 20 9 2" xfId="4856"/>
    <cellStyle name="Normal 2 4 20 9 3" xfId="4857"/>
    <cellStyle name="Normal 2 4 20 9 4" xfId="4858"/>
    <cellStyle name="Normal 2 4 20 9 5" xfId="4859"/>
    <cellStyle name="Normal 2 4 20 9 6" xfId="4860"/>
    <cellStyle name="Normal 2 4 20 9 7" xfId="4861"/>
    <cellStyle name="Normal 2 4 20 9 8" xfId="4862"/>
    <cellStyle name="Normal 2 4 20 9 9" xfId="4863"/>
    <cellStyle name="Normal 2 4 21" xfId="4864"/>
    <cellStyle name="Normal 2 4 21 10" xfId="4865"/>
    <cellStyle name="Normal 2 4 21 10 10" xfId="4866"/>
    <cellStyle name="Normal 2 4 21 10 11" xfId="4867"/>
    <cellStyle name="Normal 2 4 21 10 12" xfId="4868"/>
    <cellStyle name="Normal 2 4 21 10 2" xfId="4869"/>
    <cellStyle name="Normal 2 4 21 10 3" xfId="4870"/>
    <cellStyle name="Normal 2 4 21 10 4" xfId="4871"/>
    <cellStyle name="Normal 2 4 21 10 5" xfId="4872"/>
    <cellStyle name="Normal 2 4 21 10 6" xfId="4873"/>
    <cellStyle name="Normal 2 4 21 10 7" xfId="4874"/>
    <cellStyle name="Normal 2 4 21 10 8" xfId="4875"/>
    <cellStyle name="Normal 2 4 21 10 9" xfId="4876"/>
    <cellStyle name="Normal 2 4 21 2" xfId="4877"/>
    <cellStyle name="Normal 2 4 21 2 10" xfId="4878"/>
    <cellStyle name="Normal 2 4 21 2 11" xfId="4879"/>
    <cellStyle name="Normal 2 4 21 2 12" xfId="4880"/>
    <cellStyle name="Normal 2 4 21 2 13" xfId="4881"/>
    <cellStyle name="Normal 2 4 21 2 14" xfId="4882"/>
    <cellStyle name="Normal 2 4 21 2 15" xfId="4883"/>
    <cellStyle name="Normal 2 4 21 2 2" xfId="4884"/>
    <cellStyle name="Normal 2 4 21 2 3" xfId="4885"/>
    <cellStyle name="Normal 2 4 21 2 4" xfId="4886"/>
    <cellStyle name="Normal 2 4 21 2 5" xfId="4887"/>
    <cellStyle name="Normal 2 4 21 2 6" xfId="4888"/>
    <cellStyle name="Normal 2 4 21 2 7" xfId="4889"/>
    <cellStyle name="Normal 2 4 21 2 8" xfId="4890"/>
    <cellStyle name="Normal 2 4 21 2 9" xfId="4891"/>
    <cellStyle name="Normal 2 4 21 3" xfId="4892"/>
    <cellStyle name="Normal 2 4 21 4" xfId="4893"/>
    <cellStyle name="Normal 2 4 21 5" xfId="4894"/>
    <cellStyle name="Normal 2 4 21 6" xfId="4895"/>
    <cellStyle name="Normal 2 4 21 7" xfId="4896"/>
    <cellStyle name="Normal 2 4 21 8" xfId="4897"/>
    <cellStyle name="Normal 2 4 21 9" xfId="4898"/>
    <cellStyle name="Normal 2 4 21 9 10" xfId="4899"/>
    <cellStyle name="Normal 2 4 21 9 11" xfId="4900"/>
    <cellStyle name="Normal 2 4 21 9 12" xfId="4901"/>
    <cellStyle name="Normal 2 4 21 9 13" xfId="4902"/>
    <cellStyle name="Normal 2 4 21 9 2" xfId="4903"/>
    <cellStyle name="Normal 2 4 21 9 3" xfId="4904"/>
    <cellStyle name="Normal 2 4 21 9 4" xfId="4905"/>
    <cellStyle name="Normal 2 4 21 9 5" xfId="4906"/>
    <cellStyle name="Normal 2 4 21 9 6" xfId="4907"/>
    <cellStyle name="Normal 2 4 21 9 7" xfId="4908"/>
    <cellStyle name="Normal 2 4 21 9 8" xfId="4909"/>
    <cellStyle name="Normal 2 4 21 9 9" xfId="4910"/>
    <cellStyle name="Normal 2 4 22" xfId="4911"/>
    <cellStyle name="Normal 2 4 22 10" xfId="4912"/>
    <cellStyle name="Normal 2 4 22 10 10" xfId="4913"/>
    <cellStyle name="Normal 2 4 22 10 11" xfId="4914"/>
    <cellStyle name="Normal 2 4 22 10 12" xfId="4915"/>
    <cellStyle name="Normal 2 4 22 10 2" xfId="4916"/>
    <cellStyle name="Normal 2 4 22 10 3" xfId="4917"/>
    <cellStyle name="Normal 2 4 22 10 4" xfId="4918"/>
    <cellStyle name="Normal 2 4 22 10 5" xfId="4919"/>
    <cellStyle name="Normal 2 4 22 10 6" xfId="4920"/>
    <cellStyle name="Normal 2 4 22 10 7" xfId="4921"/>
    <cellStyle name="Normal 2 4 22 10 8" xfId="4922"/>
    <cellStyle name="Normal 2 4 22 10 9" xfId="4923"/>
    <cellStyle name="Normal 2 4 22 2" xfId="4924"/>
    <cellStyle name="Normal 2 4 22 2 10" xfId="4925"/>
    <cellStyle name="Normal 2 4 22 2 11" xfId="4926"/>
    <cellStyle name="Normal 2 4 22 2 12" xfId="4927"/>
    <cellStyle name="Normal 2 4 22 2 13" xfId="4928"/>
    <cellStyle name="Normal 2 4 22 2 14" xfId="4929"/>
    <cellStyle name="Normal 2 4 22 2 15" xfId="4930"/>
    <cellStyle name="Normal 2 4 22 2 2" xfId="4931"/>
    <cellStyle name="Normal 2 4 22 2 3" xfId="4932"/>
    <cellStyle name="Normal 2 4 22 2 4" xfId="4933"/>
    <cellStyle name="Normal 2 4 22 2 5" xfId="4934"/>
    <cellStyle name="Normal 2 4 22 2 6" xfId="4935"/>
    <cellStyle name="Normal 2 4 22 2 7" xfId="4936"/>
    <cellStyle name="Normal 2 4 22 2 8" xfId="4937"/>
    <cellStyle name="Normal 2 4 22 2 9" xfId="4938"/>
    <cellStyle name="Normal 2 4 22 3" xfId="4939"/>
    <cellStyle name="Normal 2 4 22 4" xfId="4940"/>
    <cellStyle name="Normal 2 4 22 5" xfId="4941"/>
    <cellStyle name="Normal 2 4 22 6" xfId="4942"/>
    <cellStyle name="Normal 2 4 22 7" xfId="4943"/>
    <cellStyle name="Normal 2 4 22 8" xfId="4944"/>
    <cellStyle name="Normal 2 4 22 9" xfId="4945"/>
    <cellStyle name="Normal 2 4 22 9 10" xfId="4946"/>
    <cellStyle name="Normal 2 4 22 9 11" xfId="4947"/>
    <cellStyle name="Normal 2 4 22 9 12" xfId="4948"/>
    <cellStyle name="Normal 2 4 22 9 13" xfId="4949"/>
    <cellStyle name="Normal 2 4 22 9 2" xfId="4950"/>
    <cellStyle name="Normal 2 4 22 9 3" xfId="4951"/>
    <cellStyle name="Normal 2 4 22 9 4" xfId="4952"/>
    <cellStyle name="Normal 2 4 22 9 5" xfId="4953"/>
    <cellStyle name="Normal 2 4 22 9 6" xfId="4954"/>
    <cellStyle name="Normal 2 4 22 9 7" xfId="4955"/>
    <cellStyle name="Normal 2 4 22 9 8" xfId="4956"/>
    <cellStyle name="Normal 2 4 22 9 9" xfId="4957"/>
    <cellStyle name="Normal 2 4 23" xfId="4958"/>
    <cellStyle name="Normal 2 4 23 10" xfId="4959"/>
    <cellStyle name="Normal 2 4 23 10 10" xfId="4960"/>
    <cellStyle name="Normal 2 4 23 10 10 2" xfId="22818"/>
    <cellStyle name="Normal 2 4 23 10 11" xfId="4961"/>
    <cellStyle name="Normal 2 4 23 10 11 2" xfId="22819"/>
    <cellStyle name="Normal 2 4 23 10 12" xfId="4962"/>
    <cellStyle name="Normal 2 4 23 10 12 2" xfId="22820"/>
    <cellStyle name="Normal 2 4 23 10 13" xfId="22817"/>
    <cellStyle name="Normal 2 4 23 10 2" xfId="4963"/>
    <cellStyle name="Normal 2 4 23 10 2 2" xfId="22821"/>
    <cellStyle name="Normal 2 4 23 10 3" xfId="4964"/>
    <cellStyle name="Normal 2 4 23 10 3 2" xfId="22822"/>
    <cellStyle name="Normal 2 4 23 10 4" xfId="4965"/>
    <cellStyle name="Normal 2 4 23 10 4 2" xfId="22823"/>
    <cellStyle name="Normal 2 4 23 10 5" xfId="4966"/>
    <cellStyle name="Normal 2 4 23 10 5 2" xfId="22824"/>
    <cellStyle name="Normal 2 4 23 10 6" xfId="4967"/>
    <cellStyle name="Normal 2 4 23 10 6 2" xfId="22825"/>
    <cellStyle name="Normal 2 4 23 10 7" xfId="4968"/>
    <cellStyle name="Normal 2 4 23 10 7 2" xfId="22826"/>
    <cellStyle name="Normal 2 4 23 10 8" xfId="4969"/>
    <cellStyle name="Normal 2 4 23 10 8 2" xfId="22827"/>
    <cellStyle name="Normal 2 4 23 10 9" xfId="4970"/>
    <cellStyle name="Normal 2 4 23 10 9 2" xfId="22828"/>
    <cellStyle name="Normal 2 4 23 2" xfId="4971"/>
    <cellStyle name="Normal 2 4 23 2 10" xfId="4972"/>
    <cellStyle name="Normal 2 4 23 2 10 2" xfId="22830"/>
    <cellStyle name="Normal 2 4 23 2 11" xfId="4973"/>
    <cellStyle name="Normal 2 4 23 2 11 2" xfId="22831"/>
    <cellStyle name="Normal 2 4 23 2 12" xfId="4974"/>
    <cellStyle name="Normal 2 4 23 2 12 2" xfId="22832"/>
    <cellStyle name="Normal 2 4 23 2 13" xfId="4975"/>
    <cellStyle name="Normal 2 4 23 2 13 2" xfId="22833"/>
    <cellStyle name="Normal 2 4 23 2 14" xfId="4976"/>
    <cellStyle name="Normal 2 4 23 2 14 2" xfId="22834"/>
    <cellStyle name="Normal 2 4 23 2 15" xfId="4977"/>
    <cellStyle name="Normal 2 4 23 2 15 2" xfId="22835"/>
    <cellStyle name="Normal 2 4 23 2 16" xfId="22829"/>
    <cellStyle name="Normal 2 4 23 2 2" xfId="4978"/>
    <cellStyle name="Normal 2 4 23 2 2 2" xfId="4979"/>
    <cellStyle name="Normal 2 4 23 2 2 2 2" xfId="4980"/>
    <cellStyle name="Normal 2 4 23 2 2 2 3" xfId="22836"/>
    <cellStyle name="Normal 2 4 23 2 3" xfId="4981"/>
    <cellStyle name="Normal 2 4 23 2 4" xfId="4982"/>
    <cellStyle name="Normal 2 4 23 2 5" xfId="4983"/>
    <cellStyle name="Normal 2 4 23 2 5 2" xfId="22837"/>
    <cellStyle name="Normal 2 4 23 2 6" xfId="4984"/>
    <cellStyle name="Normal 2 4 23 2 6 2" xfId="22838"/>
    <cellStyle name="Normal 2 4 23 2 7" xfId="4985"/>
    <cellStyle name="Normal 2 4 23 2 7 2" xfId="22839"/>
    <cellStyle name="Normal 2 4 23 2 8" xfId="4986"/>
    <cellStyle name="Normal 2 4 23 2 8 2" xfId="22840"/>
    <cellStyle name="Normal 2 4 23 2 9" xfId="4987"/>
    <cellStyle name="Normal 2 4 23 2 9 2" xfId="22841"/>
    <cellStyle name="Normal 2 4 23 3" xfId="4988"/>
    <cellStyle name="Normal 2 4 23 4" xfId="4989"/>
    <cellStyle name="Normal 2 4 23 5" xfId="4990"/>
    <cellStyle name="Normal 2 4 23 6" xfId="4991"/>
    <cellStyle name="Normal 2 4 23 7" xfId="4992"/>
    <cellStyle name="Normal 2 4 23 8" xfId="4993"/>
    <cellStyle name="Normal 2 4 23 9" xfId="4994"/>
    <cellStyle name="Normal 2 4 23 9 10" xfId="4995"/>
    <cellStyle name="Normal 2 4 23 9 10 2" xfId="22843"/>
    <cellStyle name="Normal 2 4 23 9 11" xfId="4996"/>
    <cellStyle name="Normal 2 4 23 9 11 2" xfId="22844"/>
    <cellStyle name="Normal 2 4 23 9 12" xfId="4997"/>
    <cellStyle name="Normal 2 4 23 9 12 2" xfId="22845"/>
    <cellStyle name="Normal 2 4 23 9 13" xfId="4998"/>
    <cellStyle name="Normal 2 4 23 9 13 2" xfId="22846"/>
    <cellStyle name="Normal 2 4 23 9 14" xfId="22842"/>
    <cellStyle name="Normal 2 4 23 9 2" xfId="4999"/>
    <cellStyle name="Normal 2 4 23 9 2 2" xfId="5000"/>
    <cellStyle name="Normal 2 4 23 9 2 2 2" xfId="22847"/>
    <cellStyle name="Normal 2 4 23 9 3" xfId="5001"/>
    <cellStyle name="Normal 2 4 23 9 3 2" xfId="22848"/>
    <cellStyle name="Normal 2 4 23 9 4" xfId="5002"/>
    <cellStyle name="Normal 2 4 23 9 4 2" xfId="22849"/>
    <cellStyle name="Normal 2 4 23 9 5" xfId="5003"/>
    <cellStyle name="Normal 2 4 23 9 5 2" xfId="22850"/>
    <cellStyle name="Normal 2 4 23 9 6" xfId="5004"/>
    <cellStyle name="Normal 2 4 23 9 6 2" xfId="22851"/>
    <cellStyle name="Normal 2 4 23 9 7" xfId="5005"/>
    <cellStyle name="Normal 2 4 23 9 7 2" xfId="22852"/>
    <cellStyle name="Normal 2 4 23 9 8" xfId="5006"/>
    <cellStyle name="Normal 2 4 23 9 8 2" xfId="22853"/>
    <cellStyle name="Normal 2 4 23 9 9" xfId="5007"/>
    <cellStyle name="Normal 2 4 23 9 9 2" xfId="22854"/>
    <cellStyle name="Normal 2 4 24" xfId="5008"/>
    <cellStyle name="Normal 2 4 24 10" xfId="5009"/>
    <cellStyle name="Normal 2 4 24 10 10" xfId="5010"/>
    <cellStyle name="Normal 2 4 24 10 10 2" xfId="22856"/>
    <cellStyle name="Normal 2 4 24 10 11" xfId="5011"/>
    <cellStyle name="Normal 2 4 24 10 11 2" xfId="22857"/>
    <cellStyle name="Normal 2 4 24 10 12" xfId="5012"/>
    <cellStyle name="Normal 2 4 24 10 12 2" xfId="22858"/>
    <cellStyle name="Normal 2 4 24 10 13" xfId="22855"/>
    <cellStyle name="Normal 2 4 24 10 2" xfId="5013"/>
    <cellStyle name="Normal 2 4 24 10 2 2" xfId="22859"/>
    <cellStyle name="Normal 2 4 24 10 3" xfId="5014"/>
    <cellStyle name="Normal 2 4 24 10 3 2" xfId="22860"/>
    <cellStyle name="Normal 2 4 24 10 4" xfId="5015"/>
    <cellStyle name="Normal 2 4 24 10 4 2" xfId="22861"/>
    <cellStyle name="Normal 2 4 24 10 5" xfId="5016"/>
    <cellStyle name="Normal 2 4 24 10 5 2" xfId="22862"/>
    <cellStyle name="Normal 2 4 24 10 6" xfId="5017"/>
    <cellStyle name="Normal 2 4 24 10 6 2" xfId="22863"/>
    <cellStyle name="Normal 2 4 24 10 7" xfId="5018"/>
    <cellStyle name="Normal 2 4 24 10 7 2" xfId="22864"/>
    <cellStyle name="Normal 2 4 24 10 8" xfId="5019"/>
    <cellStyle name="Normal 2 4 24 10 8 2" xfId="22865"/>
    <cellStyle name="Normal 2 4 24 10 9" xfId="5020"/>
    <cellStyle name="Normal 2 4 24 10 9 2" xfId="22866"/>
    <cellStyle name="Normal 2 4 24 2" xfId="5021"/>
    <cellStyle name="Normal 2 4 24 2 10" xfId="5022"/>
    <cellStyle name="Normal 2 4 24 2 10 2" xfId="22868"/>
    <cellStyle name="Normal 2 4 24 2 11" xfId="5023"/>
    <cellStyle name="Normal 2 4 24 2 11 2" xfId="22869"/>
    <cellStyle name="Normal 2 4 24 2 12" xfId="5024"/>
    <cellStyle name="Normal 2 4 24 2 12 2" xfId="22870"/>
    <cellStyle name="Normal 2 4 24 2 13" xfId="5025"/>
    <cellStyle name="Normal 2 4 24 2 13 2" xfId="22871"/>
    <cellStyle name="Normal 2 4 24 2 14" xfId="5026"/>
    <cellStyle name="Normal 2 4 24 2 14 2" xfId="22872"/>
    <cellStyle name="Normal 2 4 24 2 15" xfId="5027"/>
    <cellStyle name="Normal 2 4 24 2 15 2" xfId="22873"/>
    <cellStyle name="Normal 2 4 24 2 16" xfId="22867"/>
    <cellStyle name="Normal 2 4 24 2 2" xfId="5028"/>
    <cellStyle name="Normal 2 4 24 2 2 2" xfId="5029"/>
    <cellStyle name="Normal 2 4 24 2 2 2 2" xfId="5030"/>
    <cellStyle name="Normal 2 4 24 2 2 2 3" xfId="22874"/>
    <cellStyle name="Normal 2 4 24 2 3" xfId="5031"/>
    <cellStyle name="Normal 2 4 24 2 4" xfId="5032"/>
    <cellStyle name="Normal 2 4 24 2 5" xfId="5033"/>
    <cellStyle name="Normal 2 4 24 2 5 2" xfId="22875"/>
    <cellStyle name="Normal 2 4 24 2 6" xfId="5034"/>
    <cellStyle name="Normal 2 4 24 2 6 2" xfId="22876"/>
    <cellStyle name="Normal 2 4 24 2 7" xfId="5035"/>
    <cellStyle name="Normal 2 4 24 2 7 2" xfId="22877"/>
    <cellStyle name="Normal 2 4 24 2 8" xfId="5036"/>
    <cellStyle name="Normal 2 4 24 2 8 2" xfId="22878"/>
    <cellStyle name="Normal 2 4 24 2 9" xfId="5037"/>
    <cellStyle name="Normal 2 4 24 2 9 2" xfId="22879"/>
    <cellStyle name="Normal 2 4 24 3" xfId="5038"/>
    <cellStyle name="Normal 2 4 24 4" xfId="5039"/>
    <cellStyle name="Normal 2 4 24 5" xfId="5040"/>
    <cellStyle name="Normal 2 4 24 6" xfId="5041"/>
    <cellStyle name="Normal 2 4 24 7" xfId="5042"/>
    <cellStyle name="Normal 2 4 24 8" xfId="5043"/>
    <cellStyle name="Normal 2 4 24 9" xfId="5044"/>
    <cellStyle name="Normal 2 4 24 9 10" xfId="5045"/>
    <cellStyle name="Normal 2 4 24 9 10 2" xfId="22881"/>
    <cellStyle name="Normal 2 4 24 9 11" xfId="5046"/>
    <cellStyle name="Normal 2 4 24 9 11 2" xfId="22882"/>
    <cellStyle name="Normal 2 4 24 9 12" xfId="5047"/>
    <cellStyle name="Normal 2 4 24 9 12 2" xfId="22883"/>
    <cellStyle name="Normal 2 4 24 9 13" xfId="5048"/>
    <cellStyle name="Normal 2 4 24 9 13 2" xfId="22884"/>
    <cellStyle name="Normal 2 4 24 9 14" xfId="22880"/>
    <cellStyle name="Normal 2 4 24 9 2" xfId="5049"/>
    <cellStyle name="Normal 2 4 24 9 2 2" xfId="5050"/>
    <cellStyle name="Normal 2 4 24 9 2 2 2" xfId="22885"/>
    <cellStyle name="Normal 2 4 24 9 3" xfId="5051"/>
    <cellStyle name="Normal 2 4 24 9 3 2" xfId="22886"/>
    <cellStyle name="Normal 2 4 24 9 4" xfId="5052"/>
    <cellStyle name="Normal 2 4 24 9 4 2" xfId="22887"/>
    <cellStyle name="Normal 2 4 24 9 5" xfId="5053"/>
    <cellStyle name="Normal 2 4 24 9 5 2" xfId="22888"/>
    <cellStyle name="Normal 2 4 24 9 6" xfId="5054"/>
    <cellStyle name="Normal 2 4 24 9 6 2" xfId="22889"/>
    <cellStyle name="Normal 2 4 24 9 7" xfId="5055"/>
    <cellStyle name="Normal 2 4 24 9 7 2" xfId="22890"/>
    <cellStyle name="Normal 2 4 24 9 8" xfId="5056"/>
    <cellStyle name="Normal 2 4 24 9 8 2" xfId="22891"/>
    <cellStyle name="Normal 2 4 24 9 9" xfId="5057"/>
    <cellStyle name="Normal 2 4 24 9 9 2" xfId="22892"/>
    <cellStyle name="Normal 2 4 25" xfId="5058"/>
    <cellStyle name="Normal 2 4 25 10" xfId="5059"/>
    <cellStyle name="Normal 2 4 25 10 10" xfId="5060"/>
    <cellStyle name="Normal 2 4 25 10 11" xfId="5061"/>
    <cellStyle name="Normal 2 4 25 10 12" xfId="5062"/>
    <cellStyle name="Normal 2 4 25 10 2" xfId="5063"/>
    <cellStyle name="Normal 2 4 25 10 3" xfId="5064"/>
    <cellStyle name="Normal 2 4 25 10 4" xfId="5065"/>
    <cellStyle name="Normal 2 4 25 10 5" xfId="5066"/>
    <cellStyle name="Normal 2 4 25 10 6" xfId="5067"/>
    <cellStyle name="Normal 2 4 25 10 7" xfId="5068"/>
    <cellStyle name="Normal 2 4 25 10 8" xfId="5069"/>
    <cellStyle name="Normal 2 4 25 10 9" xfId="5070"/>
    <cellStyle name="Normal 2 4 25 2" xfId="5071"/>
    <cellStyle name="Normal 2 4 25 2 10" xfId="5072"/>
    <cellStyle name="Normal 2 4 25 2 11" xfId="5073"/>
    <cellStyle name="Normal 2 4 25 2 12" xfId="5074"/>
    <cellStyle name="Normal 2 4 25 2 13" xfId="5075"/>
    <cellStyle name="Normal 2 4 25 2 14" xfId="5076"/>
    <cellStyle name="Normal 2 4 25 2 15" xfId="5077"/>
    <cellStyle name="Normal 2 4 25 2 2" xfId="5078"/>
    <cellStyle name="Normal 2 4 25 2 3" xfId="5079"/>
    <cellStyle name="Normal 2 4 25 2 4" xfId="5080"/>
    <cellStyle name="Normal 2 4 25 2 5" xfId="5081"/>
    <cellStyle name="Normal 2 4 25 2 6" xfId="5082"/>
    <cellStyle name="Normal 2 4 25 2 7" xfId="5083"/>
    <cellStyle name="Normal 2 4 25 2 8" xfId="5084"/>
    <cellStyle name="Normal 2 4 25 2 9" xfId="5085"/>
    <cellStyle name="Normal 2 4 25 3" xfId="5086"/>
    <cellStyle name="Normal 2 4 25 4" xfId="5087"/>
    <cellStyle name="Normal 2 4 25 5" xfId="5088"/>
    <cellStyle name="Normal 2 4 25 6" xfId="5089"/>
    <cellStyle name="Normal 2 4 25 7" xfId="5090"/>
    <cellStyle name="Normal 2 4 25 8" xfId="5091"/>
    <cellStyle name="Normal 2 4 25 9" xfId="5092"/>
    <cellStyle name="Normal 2 4 25 9 10" xfId="5093"/>
    <cellStyle name="Normal 2 4 25 9 11" xfId="5094"/>
    <cellStyle name="Normal 2 4 25 9 12" xfId="5095"/>
    <cellStyle name="Normal 2 4 25 9 13" xfId="5096"/>
    <cellStyle name="Normal 2 4 25 9 2" xfId="5097"/>
    <cellStyle name="Normal 2 4 25 9 3" xfId="5098"/>
    <cellStyle name="Normal 2 4 25 9 4" xfId="5099"/>
    <cellStyle name="Normal 2 4 25 9 5" xfId="5100"/>
    <cellStyle name="Normal 2 4 25 9 6" xfId="5101"/>
    <cellStyle name="Normal 2 4 25 9 7" xfId="5102"/>
    <cellStyle name="Normal 2 4 25 9 8" xfId="5103"/>
    <cellStyle name="Normal 2 4 25 9 9" xfId="5104"/>
    <cellStyle name="Normal 2 4 26" xfId="5105"/>
    <cellStyle name="Normal 2 4 26 10" xfId="5106"/>
    <cellStyle name="Normal 2 4 26 10 10" xfId="5107"/>
    <cellStyle name="Normal 2 4 26 10 10 2" xfId="22894"/>
    <cellStyle name="Normal 2 4 26 10 11" xfId="5108"/>
    <cellStyle name="Normal 2 4 26 10 11 2" xfId="22895"/>
    <cellStyle name="Normal 2 4 26 10 12" xfId="5109"/>
    <cellStyle name="Normal 2 4 26 10 12 2" xfId="22896"/>
    <cellStyle name="Normal 2 4 26 10 13" xfId="22893"/>
    <cellStyle name="Normal 2 4 26 10 2" xfId="5110"/>
    <cellStyle name="Normal 2 4 26 10 2 2" xfId="22897"/>
    <cellStyle name="Normal 2 4 26 10 3" xfId="5111"/>
    <cellStyle name="Normal 2 4 26 10 3 2" xfId="22898"/>
    <cellStyle name="Normal 2 4 26 10 4" xfId="5112"/>
    <cellStyle name="Normal 2 4 26 10 4 2" xfId="22899"/>
    <cellStyle name="Normal 2 4 26 10 5" xfId="5113"/>
    <cellStyle name="Normal 2 4 26 10 5 2" xfId="22900"/>
    <cellStyle name="Normal 2 4 26 10 6" xfId="5114"/>
    <cellStyle name="Normal 2 4 26 10 6 2" xfId="22901"/>
    <cellStyle name="Normal 2 4 26 10 7" xfId="5115"/>
    <cellStyle name="Normal 2 4 26 10 7 2" xfId="22902"/>
    <cellStyle name="Normal 2 4 26 10 8" xfId="5116"/>
    <cellStyle name="Normal 2 4 26 10 8 2" xfId="22903"/>
    <cellStyle name="Normal 2 4 26 10 9" xfId="5117"/>
    <cellStyle name="Normal 2 4 26 10 9 2" xfId="22904"/>
    <cellStyle name="Normal 2 4 26 2" xfId="5118"/>
    <cellStyle name="Normal 2 4 26 2 10" xfId="5119"/>
    <cellStyle name="Normal 2 4 26 2 10 2" xfId="22906"/>
    <cellStyle name="Normal 2 4 26 2 11" xfId="5120"/>
    <cellStyle name="Normal 2 4 26 2 11 2" xfId="22907"/>
    <cellStyle name="Normal 2 4 26 2 12" xfId="5121"/>
    <cellStyle name="Normal 2 4 26 2 12 2" xfId="22908"/>
    <cellStyle name="Normal 2 4 26 2 13" xfId="5122"/>
    <cellStyle name="Normal 2 4 26 2 13 2" xfId="22909"/>
    <cellStyle name="Normal 2 4 26 2 14" xfId="5123"/>
    <cellStyle name="Normal 2 4 26 2 14 2" xfId="22910"/>
    <cellStyle name="Normal 2 4 26 2 15" xfId="5124"/>
    <cellStyle name="Normal 2 4 26 2 15 2" xfId="22911"/>
    <cellStyle name="Normal 2 4 26 2 16" xfId="22905"/>
    <cellStyle name="Normal 2 4 26 2 2" xfId="5125"/>
    <cellStyle name="Normal 2 4 26 2 2 2" xfId="5126"/>
    <cellStyle name="Normal 2 4 26 2 2 2 2" xfId="5127"/>
    <cellStyle name="Normal 2 4 26 2 2 2 3" xfId="22912"/>
    <cellStyle name="Normal 2 4 26 2 3" xfId="5128"/>
    <cellStyle name="Normal 2 4 26 2 4" xfId="5129"/>
    <cellStyle name="Normal 2 4 26 2 5" xfId="5130"/>
    <cellStyle name="Normal 2 4 26 2 5 2" xfId="22913"/>
    <cellStyle name="Normal 2 4 26 2 6" xfId="5131"/>
    <cellStyle name="Normal 2 4 26 2 6 2" xfId="22914"/>
    <cellStyle name="Normal 2 4 26 2 7" xfId="5132"/>
    <cellStyle name="Normal 2 4 26 2 7 2" xfId="22915"/>
    <cellStyle name="Normal 2 4 26 2 8" xfId="5133"/>
    <cellStyle name="Normal 2 4 26 2 8 2" xfId="22916"/>
    <cellStyle name="Normal 2 4 26 2 9" xfId="5134"/>
    <cellStyle name="Normal 2 4 26 2 9 2" xfId="22917"/>
    <cellStyle name="Normal 2 4 26 3" xfId="5135"/>
    <cellStyle name="Normal 2 4 26 4" xfId="5136"/>
    <cellStyle name="Normal 2 4 26 5" xfId="5137"/>
    <cellStyle name="Normal 2 4 26 6" xfId="5138"/>
    <cellStyle name="Normal 2 4 26 7" xfId="5139"/>
    <cellStyle name="Normal 2 4 26 7 7" xfId="5140"/>
    <cellStyle name="Normal 2 4 26 8" xfId="5141"/>
    <cellStyle name="Normal 2 4 26 9" xfId="5142"/>
    <cellStyle name="Normal 2 4 26 9 10" xfId="5143"/>
    <cellStyle name="Normal 2 4 26 9 10 2" xfId="22919"/>
    <cellStyle name="Normal 2 4 26 9 11" xfId="5144"/>
    <cellStyle name="Normal 2 4 26 9 11 2" xfId="22920"/>
    <cellStyle name="Normal 2 4 26 9 12" xfId="5145"/>
    <cellStyle name="Normal 2 4 26 9 12 2" xfId="22921"/>
    <cellStyle name="Normal 2 4 26 9 13" xfId="5146"/>
    <cellStyle name="Normal 2 4 26 9 13 2" xfId="22922"/>
    <cellStyle name="Normal 2 4 26 9 14" xfId="22918"/>
    <cellStyle name="Normal 2 4 26 9 2" xfId="5147"/>
    <cellStyle name="Normal 2 4 26 9 2 2" xfId="5148"/>
    <cellStyle name="Normal 2 4 26 9 2 2 2" xfId="22923"/>
    <cellStyle name="Normal 2 4 26 9 3" xfId="5149"/>
    <cellStyle name="Normal 2 4 26 9 3 2" xfId="22924"/>
    <cellStyle name="Normal 2 4 26 9 4" xfId="5150"/>
    <cellStyle name="Normal 2 4 26 9 4 2" xfId="22925"/>
    <cellStyle name="Normal 2 4 26 9 5" xfId="5151"/>
    <cellStyle name="Normal 2 4 26 9 5 2" xfId="22926"/>
    <cellStyle name="Normal 2 4 26 9 6" xfId="5152"/>
    <cellStyle name="Normal 2 4 26 9 6 2" xfId="22927"/>
    <cellStyle name="Normal 2 4 26 9 7" xfId="5153"/>
    <cellStyle name="Normal 2 4 26 9 7 2" xfId="22928"/>
    <cellStyle name="Normal 2 4 26 9 8" xfId="5154"/>
    <cellStyle name="Normal 2 4 26 9 8 2" xfId="22929"/>
    <cellStyle name="Normal 2 4 26 9 9" xfId="5155"/>
    <cellStyle name="Normal 2 4 26 9 9 2" xfId="22930"/>
    <cellStyle name="Normal 2 4 27" xfId="5156"/>
    <cellStyle name="Normal 2 4 27 10" xfId="5157"/>
    <cellStyle name="Normal 2 4 27 10 10" xfId="5158"/>
    <cellStyle name="Normal 2 4 27 10 11" xfId="5159"/>
    <cellStyle name="Normal 2 4 27 10 12" xfId="5160"/>
    <cellStyle name="Normal 2 4 27 10 2" xfId="5161"/>
    <cellStyle name="Normal 2 4 27 10 3" xfId="5162"/>
    <cellStyle name="Normal 2 4 27 10 4" xfId="5163"/>
    <cellStyle name="Normal 2 4 27 10 5" xfId="5164"/>
    <cellStyle name="Normal 2 4 27 10 6" xfId="5165"/>
    <cellStyle name="Normal 2 4 27 10 7" xfId="5166"/>
    <cellStyle name="Normal 2 4 27 10 8" xfId="5167"/>
    <cellStyle name="Normal 2 4 27 10 9" xfId="5168"/>
    <cellStyle name="Normal 2 4 27 2" xfId="5169"/>
    <cellStyle name="Normal 2 4 27 2 10" xfId="5170"/>
    <cellStyle name="Normal 2 4 27 2 11" xfId="5171"/>
    <cellStyle name="Normal 2 4 27 2 12" xfId="5172"/>
    <cellStyle name="Normal 2 4 27 2 13" xfId="5173"/>
    <cellStyle name="Normal 2 4 27 2 14" xfId="5174"/>
    <cellStyle name="Normal 2 4 27 2 15" xfId="5175"/>
    <cellStyle name="Normal 2 4 27 2 2" xfId="5176"/>
    <cellStyle name="Normal 2 4 27 2 3" xfId="5177"/>
    <cellStyle name="Normal 2 4 27 2 4" xfId="5178"/>
    <cellStyle name="Normal 2 4 27 2 5" xfId="5179"/>
    <cellStyle name="Normal 2 4 27 2 6" xfId="5180"/>
    <cellStyle name="Normal 2 4 27 2 7" xfId="5181"/>
    <cellStyle name="Normal 2 4 27 2 8" xfId="5182"/>
    <cellStyle name="Normal 2 4 27 2 9" xfId="5183"/>
    <cellStyle name="Normal 2 4 27 3" xfId="5184"/>
    <cellStyle name="Normal 2 4 27 4" xfId="5185"/>
    <cellStyle name="Normal 2 4 27 5" xfId="5186"/>
    <cellStyle name="Normal 2 4 27 6" xfId="5187"/>
    <cellStyle name="Normal 2 4 27 7" xfId="5188"/>
    <cellStyle name="Normal 2 4 27 8" xfId="5189"/>
    <cellStyle name="Normal 2 4 27 9" xfId="5190"/>
    <cellStyle name="Normal 2 4 27 9 10" xfId="5191"/>
    <cellStyle name="Normal 2 4 27 9 11" xfId="5192"/>
    <cellStyle name="Normal 2 4 27 9 12" xfId="5193"/>
    <cellStyle name="Normal 2 4 27 9 13" xfId="5194"/>
    <cellStyle name="Normal 2 4 27 9 2" xfId="5195"/>
    <cellStyle name="Normal 2 4 27 9 3" xfId="5196"/>
    <cellStyle name="Normal 2 4 27 9 4" xfId="5197"/>
    <cellStyle name="Normal 2 4 27 9 5" xfId="5198"/>
    <cellStyle name="Normal 2 4 27 9 6" xfId="5199"/>
    <cellStyle name="Normal 2 4 27 9 7" xfId="5200"/>
    <cellStyle name="Normal 2 4 27 9 8" xfId="5201"/>
    <cellStyle name="Normal 2 4 27 9 9" xfId="5202"/>
    <cellStyle name="Normal 2 4 28" xfId="5203"/>
    <cellStyle name="Normal 2 4 29" xfId="5204"/>
    <cellStyle name="Normal 2 4 3" xfId="5205"/>
    <cellStyle name="Normal 2 4 30" xfId="5206"/>
    <cellStyle name="Normal 2 4 31" xfId="5207"/>
    <cellStyle name="Normal 2 4 32" xfId="5208"/>
    <cellStyle name="Normal 2 4 33" xfId="5209"/>
    <cellStyle name="Normal 2 4 34" xfId="5210"/>
    <cellStyle name="Normal 2 4 35" xfId="5211"/>
    <cellStyle name="Normal 2 4 36" xfId="5212"/>
    <cellStyle name="Normal 2 4 37" xfId="5213"/>
    <cellStyle name="Normal 2 4 38" xfId="5214"/>
    <cellStyle name="Normal 2 4 39" xfId="5215"/>
    <cellStyle name="Normal 2 4 4" xfId="5216"/>
    <cellStyle name="Normal 2 4 40" xfId="5217"/>
    <cellStyle name="Normal 2 4 41" xfId="5218"/>
    <cellStyle name="Normal 2 4 42" xfId="5219"/>
    <cellStyle name="Normal 2 4 43" xfId="5220"/>
    <cellStyle name="Normal 2 4 44" xfId="5221"/>
    <cellStyle name="Normal 2 4 45" xfId="5222"/>
    <cellStyle name="Normal 2 4 46" xfId="5223"/>
    <cellStyle name="Normal 2 4 47" xfId="5224"/>
    <cellStyle name="Normal 2 4 48" xfId="5225"/>
    <cellStyle name="Normal 2 4 49" xfId="5226"/>
    <cellStyle name="Normal 2 4 5" xfId="5227"/>
    <cellStyle name="Normal 2 4 5 10" xfId="5228"/>
    <cellStyle name="Normal 2 4 5 10 10" xfId="5229"/>
    <cellStyle name="Normal 2 4 5 10 11" xfId="5230"/>
    <cellStyle name="Normal 2 4 5 10 12" xfId="5231"/>
    <cellStyle name="Normal 2 4 5 10 2" xfId="5232"/>
    <cellStyle name="Normal 2 4 5 10 3" xfId="5233"/>
    <cellStyle name="Normal 2 4 5 10 4" xfId="5234"/>
    <cellStyle name="Normal 2 4 5 10 5" xfId="5235"/>
    <cellStyle name="Normal 2 4 5 10 6" xfId="5236"/>
    <cellStyle name="Normal 2 4 5 10 7" xfId="5237"/>
    <cellStyle name="Normal 2 4 5 10 8" xfId="5238"/>
    <cellStyle name="Normal 2 4 5 10 9" xfId="5239"/>
    <cellStyle name="Normal 2 4 5 2" xfId="5240"/>
    <cellStyle name="Normal 2 4 5 2 10" xfId="5241"/>
    <cellStyle name="Normal 2 4 5 2 11" xfId="5242"/>
    <cellStyle name="Normal 2 4 5 2 12" xfId="5243"/>
    <cellStyle name="Normal 2 4 5 2 13" xfId="5244"/>
    <cellStyle name="Normal 2 4 5 2 14" xfId="5245"/>
    <cellStyle name="Normal 2 4 5 2 15" xfId="5246"/>
    <cellStyle name="Normal 2 4 5 2 2" xfId="5247"/>
    <cellStyle name="Normal 2 4 5 2 3" xfId="5248"/>
    <cellStyle name="Normal 2 4 5 2 4" xfId="5249"/>
    <cellStyle name="Normal 2 4 5 2 5" xfId="5250"/>
    <cellStyle name="Normal 2 4 5 2 6" xfId="5251"/>
    <cellStyle name="Normal 2 4 5 2 7" xfId="5252"/>
    <cellStyle name="Normal 2 4 5 2 8" xfId="5253"/>
    <cellStyle name="Normal 2 4 5 2 9" xfId="5254"/>
    <cellStyle name="Normal 2 4 5 3" xfId="5255"/>
    <cellStyle name="Normal 2 4 5 4" xfId="5256"/>
    <cellStyle name="Normal 2 4 5 5" xfId="5257"/>
    <cellStyle name="Normal 2 4 5 6" xfId="5258"/>
    <cellStyle name="Normal 2 4 5 7" xfId="5259"/>
    <cellStyle name="Normal 2 4 5 8" xfId="5260"/>
    <cellStyle name="Normal 2 4 5 9" xfId="5261"/>
    <cellStyle name="Normal 2 4 5 9 10" xfId="5262"/>
    <cellStyle name="Normal 2 4 5 9 11" xfId="5263"/>
    <cellStyle name="Normal 2 4 5 9 12" xfId="5264"/>
    <cellStyle name="Normal 2 4 5 9 13" xfId="5265"/>
    <cellStyle name="Normal 2 4 5 9 2" xfId="5266"/>
    <cellStyle name="Normal 2 4 5 9 3" xfId="5267"/>
    <cellStyle name="Normal 2 4 5 9 4" xfId="5268"/>
    <cellStyle name="Normal 2 4 5 9 5" xfId="5269"/>
    <cellStyle name="Normal 2 4 5 9 6" xfId="5270"/>
    <cellStyle name="Normal 2 4 5 9 7" xfId="5271"/>
    <cellStyle name="Normal 2 4 5 9 8" xfId="5272"/>
    <cellStyle name="Normal 2 4 5 9 9" xfId="5273"/>
    <cellStyle name="Normal 2 4 50" xfId="5274"/>
    <cellStyle name="Normal 2 4 51" xfId="5275"/>
    <cellStyle name="Normal 2 4 52" xfId="5276"/>
    <cellStyle name="Normal 2 4 53" xfId="5277"/>
    <cellStyle name="Normal 2 4 54" xfId="5278"/>
    <cellStyle name="Normal 2 4 55" xfId="5279"/>
    <cellStyle name="Normal 2 4 56" xfId="5280"/>
    <cellStyle name="Normal 2 4 57" xfId="5281"/>
    <cellStyle name="Normal 2 4 58" xfId="5282"/>
    <cellStyle name="Normal 2 4 59" xfId="5283"/>
    <cellStyle name="Normal 2 4 6" xfId="5284"/>
    <cellStyle name="Normal 2 4 6 10" xfId="5285"/>
    <cellStyle name="Normal 2 4 6 10 10" xfId="5286"/>
    <cellStyle name="Normal 2 4 6 10 10 2" xfId="22932"/>
    <cellStyle name="Normal 2 4 6 10 11" xfId="5287"/>
    <cellStyle name="Normal 2 4 6 10 11 2" xfId="22933"/>
    <cellStyle name="Normal 2 4 6 10 12" xfId="5288"/>
    <cellStyle name="Normal 2 4 6 10 12 2" xfId="22934"/>
    <cellStyle name="Normal 2 4 6 10 13" xfId="22931"/>
    <cellStyle name="Normal 2 4 6 10 2" xfId="5289"/>
    <cellStyle name="Normal 2 4 6 10 2 2" xfId="22935"/>
    <cellStyle name="Normal 2 4 6 10 3" xfId="5290"/>
    <cellStyle name="Normal 2 4 6 10 3 2" xfId="22936"/>
    <cellStyle name="Normal 2 4 6 10 4" xfId="5291"/>
    <cellStyle name="Normal 2 4 6 10 4 2" xfId="22937"/>
    <cellStyle name="Normal 2 4 6 10 5" xfId="5292"/>
    <cellStyle name="Normal 2 4 6 10 5 2" xfId="22938"/>
    <cellStyle name="Normal 2 4 6 10 6" xfId="5293"/>
    <cellStyle name="Normal 2 4 6 10 6 2" xfId="22939"/>
    <cellStyle name="Normal 2 4 6 10 7" xfId="5294"/>
    <cellStyle name="Normal 2 4 6 10 7 2" xfId="22940"/>
    <cellStyle name="Normal 2 4 6 10 8" xfId="5295"/>
    <cellStyle name="Normal 2 4 6 10 8 2" xfId="22941"/>
    <cellStyle name="Normal 2 4 6 10 9" xfId="5296"/>
    <cellStyle name="Normal 2 4 6 10 9 2" xfId="22942"/>
    <cellStyle name="Normal 2 4 6 2" xfId="5297"/>
    <cellStyle name="Normal 2 4 6 2 10" xfId="5298"/>
    <cellStyle name="Normal 2 4 6 2 10 2" xfId="22944"/>
    <cellStyle name="Normal 2 4 6 2 11" xfId="5299"/>
    <cellStyle name="Normal 2 4 6 2 11 2" xfId="22945"/>
    <cellStyle name="Normal 2 4 6 2 12" xfId="5300"/>
    <cellStyle name="Normal 2 4 6 2 12 2" xfId="22946"/>
    <cellStyle name="Normal 2 4 6 2 13" xfId="5301"/>
    <cellStyle name="Normal 2 4 6 2 13 2" xfId="22947"/>
    <cellStyle name="Normal 2 4 6 2 14" xfId="5302"/>
    <cellStyle name="Normal 2 4 6 2 14 2" xfId="22948"/>
    <cellStyle name="Normal 2 4 6 2 15" xfId="5303"/>
    <cellStyle name="Normal 2 4 6 2 15 2" xfId="22949"/>
    <cellStyle name="Normal 2 4 6 2 16" xfId="22943"/>
    <cellStyle name="Normal 2 4 6 2 2" xfId="5304"/>
    <cellStyle name="Normal 2 4 6 2 2 2" xfId="5305"/>
    <cellStyle name="Normal 2 4 6 2 2 2 2" xfId="5306"/>
    <cellStyle name="Normal 2 4 6 2 2 2 3" xfId="22950"/>
    <cellStyle name="Normal 2 4 6 2 3" xfId="5307"/>
    <cellStyle name="Normal 2 4 6 2 4" xfId="5308"/>
    <cellStyle name="Normal 2 4 6 2 5" xfId="5309"/>
    <cellStyle name="Normal 2 4 6 2 5 2" xfId="22951"/>
    <cellStyle name="Normal 2 4 6 2 6" xfId="5310"/>
    <cellStyle name="Normal 2 4 6 2 6 2" xfId="22952"/>
    <cellStyle name="Normal 2 4 6 2 7" xfId="5311"/>
    <cellStyle name="Normal 2 4 6 2 7 2" xfId="22953"/>
    <cellStyle name="Normal 2 4 6 2 8" xfId="5312"/>
    <cellStyle name="Normal 2 4 6 2 8 2" xfId="22954"/>
    <cellStyle name="Normal 2 4 6 2 9" xfId="5313"/>
    <cellStyle name="Normal 2 4 6 2 9 2" xfId="22955"/>
    <cellStyle name="Normal 2 4 6 3" xfId="5314"/>
    <cellStyle name="Normal 2 4 6 4" xfId="5315"/>
    <cellStyle name="Normal 2 4 6 5" xfId="5316"/>
    <cellStyle name="Normal 2 4 6 6" xfId="5317"/>
    <cellStyle name="Normal 2 4 6 7" xfId="5318"/>
    <cellStyle name="Normal 2 4 6 8" xfId="5319"/>
    <cellStyle name="Normal 2 4 6 9" xfId="5320"/>
    <cellStyle name="Normal 2 4 6 9 10" xfId="5321"/>
    <cellStyle name="Normal 2 4 6 9 10 2" xfId="22957"/>
    <cellStyle name="Normal 2 4 6 9 11" xfId="5322"/>
    <cellStyle name="Normal 2 4 6 9 11 2" xfId="22958"/>
    <cellStyle name="Normal 2 4 6 9 12" xfId="5323"/>
    <cellStyle name="Normal 2 4 6 9 12 2" xfId="22959"/>
    <cellStyle name="Normal 2 4 6 9 13" xfId="5324"/>
    <cellStyle name="Normal 2 4 6 9 13 2" xfId="22960"/>
    <cellStyle name="Normal 2 4 6 9 14" xfId="22956"/>
    <cellStyle name="Normal 2 4 6 9 2" xfId="5325"/>
    <cellStyle name="Normal 2 4 6 9 2 2" xfId="5326"/>
    <cellStyle name="Normal 2 4 6 9 2 2 2" xfId="22961"/>
    <cellStyle name="Normal 2 4 6 9 3" xfId="5327"/>
    <cellStyle name="Normal 2 4 6 9 3 2" xfId="22962"/>
    <cellStyle name="Normal 2 4 6 9 4" xfId="5328"/>
    <cellStyle name="Normal 2 4 6 9 4 2" xfId="22963"/>
    <cellStyle name="Normal 2 4 6 9 5" xfId="5329"/>
    <cellStyle name="Normal 2 4 6 9 5 2" xfId="22964"/>
    <cellStyle name="Normal 2 4 6 9 6" xfId="5330"/>
    <cellStyle name="Normal 2 4 6 9 6 2" xfId="22965"/>
    <cellStyle name="Normal 2 4 6 9 7" xfId="5331"/>
    <cellStyle name="Normal 2 4 6 9 7 2" xfId="22966"/>
    <cellStyle name="Normal 2 4 6 9 8" xfId="5332"/>
    <cellStyle name="Normal 2 4 6 9 8 2" xfId="22967"/>
    <cellStyle name="Normal 2 4 6 9 9" xfId="5333"/>
    <cellStyle name="Normal 2 4 6 9 9 2" xfId="22968"/>
    <cellStyle name="Normal 2 4 60" xfId="5334"/>
    <cellStyle name="Normal 2 4 61" xfId="5335"/>
    <cellStyle name="Normal 2 4 62" xfId="5336"/>
    <cellStyle name="Normal 2 4 63" xfId="5337"/>
    <cellStyle name="Normal 2 4 64" xfId="5338"/>
    <cellStyle name="Normal 2 4 65" xfId="5339"/>
    <cellStyle name="Normal 2 4 66" xfId="5340"/>
    <cellStyle name="Normal 2 4 67" xfId="5341"/>
    <cellStyle name="Normal 2 4 68" xfId="5342"/>
    <cellStyle name="Normal 2 4 69" xfId="5343"/>
    <cellStyle name="Normal 2 4 7" xfId="5344"/>
    <cellStyle name="Normal 2 4 7 10" xfId="5345"/>
    <cellStyle name="Normal 2 4 7 10 10" xfId="5346"/>
    <cellStyle name="Normal 2 4 7 10 10 2" xfId="22970"/>
    <cellStyle name="Normal 2 4 7 10 11" xfId="5347"/>
    <cellStyle name="Normal 2 4 7 10 11 2" xfId="22971"/>
    <cellStyle name="Normal 2 4 7 10 12" xfId="5348"/>
    <cellStyle name="Normal 2 4 7 10 12 2" xfId="22972"/>
    <cellStyle name="Normal 2 4 7 10 13" xfId="22969"/>
    <cellStyle name="Normal 2 4 7 10 2" xfId="5349"/>
    <cellStyle name="Normal 2 4 7 10 2 2" xfId="22973"/>
    <cellStyle name="Normal 2 4 7 10 3" xfId="5350"/>
    <cellStyle name="Normal 2 4 7 10 3 2" xfId="22974"/>
    <cellStyle name="Normal 2 4 7 10 4" xfId="5351"/>
    <cellStyle name="Normal 2 4 7 10 4 2" xfId="22975"/>
    <cellStyle name="Normal 2 4 7 10 5" xfId="5352"/>
    <cellStyle name="Normal 2 4 7 10 5 2" xfId="22976"/>
    <cellStyle name="Normal 2 4 7 10 6" xfId="5353"/>
    <cellStyle name="Normal 2 4 7 10 6 2" xfId="22977"/>
    <cellStyle name="Normal 2 4 7 10 7" xfId="5354"/>
    <cellStyle name="Normal 2 4 7 10 7 2" xfId="22978"/>
    <cellStyle name="Normal 2 4 7 10 8" xfId="5355"/>
    <cellStyle name="Normal 2 4 7 10 8 2" xfId="22979"/>
    <cellStyle name="Normal 2 4 7 10 9" xfId="5356"/>
    <cellStyle name="Normal 2 4 7 10 9 2" xfId="22980"/>
    <cellStyle name="Normal 2 4 7 2" xfId="5357"/>
    <cellStyle name="Normal 2 4 7 2 10" xfId="5358"/>
    <cellStyle name="Normal 2 4 7 2 10 2" xfId="22982"/>
    <cellStyle name="Normal 2 4 7 2 11" xfId="5359"/>
    <cellStyle name="Normal 2 4 7 2 11 2" xfId="22983"/>
    <cellStyle name="Normal 2 4 7 2 12" xfId="5360"/>
    <cellStyle name="Normal 2 4 7 2 12 2" xfId="22984"/>
    <cellStyle name="Normal 2 4 7 2 13" xfId="5361"/>
    <cellStyle name="Normal 2 4 7 2 13 2" xfId="22985"/>
    <cellStyle name="Normal 2 4 7 2 14" xfId="5362"/>
    <cellStyle name="Normal 2 4 7 2 14 2" xfId="22986"/>
    <cellStyle name="Normal 2 4 7 2 15" xfId="5363"/>
    <cellStyle name="Normal 2 4 7 2 15 2" xfId="22987"/>
    <cellStyle name="Normal 2 4 7 2 16" xfId="22981"/>
    <cellStyle name="Normal 2 4 7 2 2" xfId="5364"/>
    <cellStyle name="Normal 2 4 7 2 2 2" xfId="5365"/>
    <cellStyle name="Normal 2 4 7 2 2 2 2" xfId="5366"/>
    <cellStyle name="Normal 2 4 7 2 2 2 3" xfId="22988"/>
    <cellStyle name="Normal 2 4 7 2 3" xfId="5367"/>
    <cellStyle name="Normal 2 4 7 2 4" xfId="5368"/>
    <cellStyle name="Normal 2 4 7 2 5" xfId="5369"/>
    <cellStyle name="Normal 2 4 7 2 5 2" xfId="22989"/>
    <cellStyle name="Normal 2 4 7 2 6" xfId="5370"/>
    <cellStyle name="Normal 2 4 7 2 6 2" xfId="22990"/>
    <cellStyle name="Normal 2 4 7 2 7" xfId="5371"/>
    <cellStyle name="Normal 2 4 7 2 7 2" xfId="22991"/>
    <cellStyle name="Normal 2 4 7 2 8" xfId="5372"/>
    <cellStyle name="Normal 2 4 7 2 8 2" xfId="22992"/>
    <cellStyle name="Normal 2 4 7 2 9" xfId="5373"/>
    <cellStyle name="Normal 2 4 7 2 9 2" xfId="22993"/>
    <cellStyle name="Normal 2 4 7 3" xfId="5374"/>
    <cellStyle name="Normal 2 4 7 4" xfId="5375"/>
    <cellStyle name="Normal 2 4 7 5" xfId="5376"/>
    <cellStyle name="Normal 2 4 7 6" xfId="5377"/>
    <cellStyle name="Normal 2 4 7 7" xfId="5378"/>
    <cellStyle name="Normal 2 4 7 8" xfId="5379"/>
    <cellStyle name="Normal 2 4 7 9" xfId="5380"/>
    <cellStyle name="Normal 2 4 7 9 10" xfId="5381"/>
    <cellStyle name="Normal 2 4 7 9 10 2" xfId="22995"/>
    <cellStyle name="Normal 2 4 7 9 11" xfId="5382"/>
    <cellStyle name="Normal 2 4 7 9 11 2" xfId="22996"/>
    <cellStyle name="Normal 2 4 7 9 12" xfId="5383"/>
    <cellStyle name="Normal 2 4 7 9 12 2" xfId="22997"/>
    <cellStyle name="Normal 2 4 7 9 13" xfId="5384"/>
    <cellStyle name="Normal 2 4 7 9 13 2" xfId="22998"/>
    <cellStyle name="Normal 2 4 7 9 14" xfId="22994"/>
    <cellStyle name="Normal 2 4 7 9 2" xfId="5385"/>
    <cellStyle name="Normal 2 4 7 9 2 2" xfId="5386"/>
    <cellStyle name="Normal 2 4 7 9 2 2 2" xfId="22999"/>
    <cellStyle name="Normal 2 4 7 9 3" xfId="5387"/>
    <cellStyle name="Normal 2 4 7 9 3 2" xfId="23000"/>
    <cellStyle name="Normal 2 4 7 9 4" xfId="5388"/>
    <cellStyle name="Normal 2 4 7 9 4 2" xfId="23001"/>
    <cellStyle name="Normal 2 4 7 9 5" xfId="5389"/>
    <cellStyle name="Normal 2 4 7 9 5 2" xfId="23002"/>
    <cellStyle name="Normal 2 4 7 9 6" xfId="5390"/>
    <cellStyle name="Normal 2 4 7 9 6 2" xfId="23003"/>
    <cellStyle name="Normal 2 4 7 9 7" xfId="5391"/>
    <cellStyle name="Normal 2 4 7 9 7 2" xfId="23004"/>
    <cellStyle name="Normal 2 4 7 9 8" xfId="5392"/>
    <cellStyle name="Normal 2 4 7 9 8 2" xfId="23005"/>
    <cellStyle name="Normal 2 4 7 9 9" xfId="5393"/>
    <cellStyle name="Normal 2 4 7 9 9 2" xfId="23006"/>
    <cellStyle name="Normal 2 4 70" xfId="5394"/>
    <cellStyle name="Normal 2 4 71" xfId="5395"/>
    <cellStyle name="Normal 2 4 72" xfId="5396"/>
    <cellStyle name="Normal 2 4 73" xfId="5397"/>
    <cellStyle name="Normal 2 4 74" xfId="5398"/>
    <cellStyle name="Normal 2 4 75" xfId="5399"/>
    <cellStyle name="Normal 2 4 76" xfId="5400"/>
    <cellStyle name="Normal 2 4 77" xfId="5401"/>
    <cellStyle name="Normal 2 4 78" xfId="5402"/>
    <cellStyle name="Normal 2 4 79" xfId="5403"/>
    <cellStyle name="Normal 2 4 8" xfId="5404"/>
    <cellStyle name="Normal 2 4 8 10" xfId="5405"/>
    <cellStyle name="Normal 2 4 8 10 10" xfId="5406"/>
    <cellStyle name="Normal 2 4 8 10 10 2" xfId="23008"/>
    <cellStyle name="Normal 2 4 8 10 11" xfId="5407"/>
    <cellStyle name="Normal 2 4 8 10 11 2" xfId="23009"/>
    <cellStyle name="Normal 2 4 8 10 12" xfId="5408"/>
    <cellStyle name="Normal 2 4 8 10 12 2" xfId="23010"/>
    <cellStyle name="Normal 2 4 8 10 13" xfId="23007"/>
    <cellStyle name="Normal 2 4 8 10 2" xfId="5409"/>
    <cellStyle name="Normal 2 4 8 10 2 2" xfId="23011"/>
    <cellStyle name="Normal 2 4 8 10 3" xfId="5410"/>
    <cellStyle name="Normal 2 4 8 10 3 2" xfId="23012"/>
    <cellStyle name="Normal 2 4 8 10 4" xfId="5411"/>
    <cellStyle name="Normal 2 4 8 10 4 2" xfId="23013"/>
    <cellStyle name="Normal 2 4 8 10 5" xfId="5412"/>
    <cellStyle name="Normal 2 4 8 10 5 2" xfId="23014"/>
    <cellStyle name="Normal 2 4 8 10 6" xfId="5413"/>
    <cellStyle name="Normal 2 4 8 10 6 2" xfId="23015"/>
    <cellStyle name="Normal 2 4 8 10 7" xfId="5414"/>
    <cellStyle name="Normal 2 4 8 10 7 2" xfId="23016"/>
    <cellStyle name="Normal 2 4 8 10 8" xfId="5415"/>
    <cellStyle name="Normal 2 4 8 10 8 2" xfId="23017"/>
    <cellStyle name="Normal 2 4 8 10 9" xfId="5416"/>
    <cellStyle name="Normal 2 4 8 10 9 2" xfId="23018"/>
    <cellStyle name="Normal 2 4 8 2" xfId="5417"/>
    <cellStyle name="Normal 2 4 8 2 10" xfId="5418"/>
    <cellStyle name="Normal 2 4 8 2 10 2" xfId="23020"/>
    <cellStyle name="Normal 2 4 8 2 11" xfId="5419"/>
    <cellStyle name="Normal 2 4 8 2 11 2" xfId="23021"/>
    <cellStyle name="Normal 2 4 8 2 12" xfId="5420"/>
    <cellStyle name="Normal 2 4 8 2 12 2" xfId="23022"/>
    <cellStyle name="Normal 2 4 8 2 13" xfId="5421"/>
    <cellStyle name="Normal 2 4 8 2 13 2" xfId="23023"/>
    <cellStyle name="Normal 2 4 8 2 14" xfId="5422"/>
    <cellStyle name="Normal 2 4 8 2 14 2" xfId="23024"/>
    <cellStyle name="Normal 2 4 8 2 15" xfId="5423"/>
    <cellStyle name="Normal 2 4 8 2 15 2" xfId="23025"/>
    <cellStyle name="Normal 2 4 8 2 16" xfId="23019"/>
    <cellStyle name="Normal 2 4 8 2 2" xfId="5424"/>
    <cellStyle name="Normal 2 4 8 2 2 2" xfId="5425"/>
    <cellStyle name="Normal 2 4 8 2 2 2 2" xfId="5426"/>
    <cellStyle name="Normal 2 4 8 2 2 2 3" xfId="23026"/>
    <cellStyle name="Normal 2 4 8 2 3" xfId="5427"/>
    <cellStyle name="Normal 2 4 8 2 4" xfId="5428"/>
    <cellStyle name="Normal 2 4 8 2 5" xfId="5429"/>
    <cellStyle name="Normal 2 4 8 2 5 2" xfId="23027"/>
    <cellStyle name="Normal 2 4 8 2 6" xfId="5430"/>
    <cellStyle name="Normal 2 4 8 2 6 2" xfId="23028"/>
    <cellStyle name="Normal 2 4 8 2 7" xfId="5431"/>
    <cellStyle name="Normal 2 4 8 2 7 2" xfId="23029"/>
    <cellStyle name="Normal 2 4 8 2 8" xfId="5432"/>
    <cellStyle name="Normal 2 4 8 2 8 2" xfId="23030"/>
    <cellStyle name="Normal 2 4 8 2 9" xfId="5433"/>
    <cellStyle name="Normal 2 4 8 2 9 2" xfId="23031"/>
    <cellStyle name="Normal 2 4 8 3" xfId="5434"/>
    <cellStyle name="Normal 2 4 8 4" xfId="5435"/>
    <cellStyle name="Normal 2 4 8 5" xfId="5436"/>
    <cellStyle name="Normal 2 4 8 6" xfId="5437"/>
    <cellStyle name="Normal 2 4 8 7" xfId="5438"/>
    <cellStyle name="Normal 2 4 8 8" xfId="5439"/>
    <cellStyle name="Normal 2 4 8 9" xfId="5440"/>
    <cellStyle name="Normal 2 4 8 9 10" xfId="5441"/>
    <cellStyle name="Normal 2 4 8 9 10 2" xfId="23033"/>
    <cellStyle name="Normal 2 4 8 9 11" xfId="5442"/>
    <cellStyle name="Normal 2 4 8 9 11 2" xfId="23034"/>
    <cellStyle name="Normal 2 4 8 9 12" xfId="5443"/>
    <cellStyle name="Normal 2 4 8 9 12 2" xfId="23035"/>
    <cellStyle name="Normal 2 4 8 9 13" xfId="5444"/>
    <cellStyle name="Normal 2 4 8 9 13 2" xfId="23036"/>
    <cellStyle name="Normal 2 4 8 9 14" xfId="23032"/>
    <cellStyle name="Normal 2 4 8 9 2" xfId="5445"/>
    <cellStyle name="Normal 2 4 8 9 2 2" xfId="5446"/>
    <cellStyle name="Normal 2 4 8 9 2 2 2" xfId="23037"/>
    <cellStyle name="Normal 2 4 8 9 3" xfId="5447"/>
    <cellStyle name="Normal 2 4 8 9 3 2" xfId="23038"/>
    <cellStyle name="Normal 2 4 8 9 4" xfId="5448"/>
    <cellStyle name="Normal 2 4 8 9 4 2" xfId="23039"/>
    <cellStyle name="Normal 2 4 8 9 5" xfId="5449"/>
    <cellStyle name="Normal 2 4 8 9 5 2" xfId="23040"/>
    <cellStyle name="Normal 2 4 8 9 6" xfId="5450"/>
    <cellStyle name="Normal 2 4 8 9 6 2" xfId="23041"/>
    <cellStyle name="Normal 2 4 8 9 7" xfId="5451"/>
    <cellStyle name="Normal 2 4 8 9 7 2" xfId="23042"/>
    <cellStyle name="Normal 2 4 8 9 8" xfId="5452"/>
    <cellStyle name="Normal 2 4 8 9 8 2" xfId="23043"/>
    <cellStyle name="Normal 2 4 8 9 9" xfId="5453"/>
    <cellStyle name="Normal 2 4 8 9 9 2" xfId="23044"/>
    <cellStyle name="Normal 2 4 80" xfId="5454"/>
    <cellStyle name="Normal 2 4 81" xfId="5455"/>
    <cellStyle name="Normal 2 4 82" xfId="5456"/>
    <cellStyle name="Normal 2 4 83" xfId="5457"/>
    <cellStyle name="Normal 2 4 84" xfId="5458"/>
    <cellStyle name="Normal 2 4 85" xfId="5459"/>
    <cellStyle name="Normal 2 4 86" xfId="5460"/>
    <cellStyle name="Normal 2 4 87" xfId="5461"/>
    <cellStyle name="Normal 2 4 88" xfId="5462"/>
    <cellStyle name="Normal 2 4 89" xfId="5463"/>
    <cellStyle name="Normal 2 4 9" xfId="5464"/>
    <cellStyle name="Normal 2 4 9 10" xfId="5465"/>
    <cellStyle name="Normal 2 4 9 10 10" xfId="5466"/>
    <cellStyle name="Normal 2 4 9 10 11" xfId="5467"/>
    <cellStyle name="Normal 2 4 9 10 12" xfId="5468"/>
    <cellStyle name="Normal 2 4 9 10 2" xfId="5469"/>
    <cellStyle name="Normal 2 4 9 10 3" xfId="5470"/>
    <cellStyle name="Normal 2 4 9 10 4" xfId="5471"/>
    <cellStyle name="Normal 2 4 9 10 5" xfId="5472"/>
    <cellStyle name="Normal 2 4 9 10 6" xfId="5473"/>
    <cellStyle name="Normal 2 4 9 10 7" xfId="5474"/>
    <cellStyle name="Normal 2 4 9 10 8" xfId="5475"/>
    <cellStyle name="Normal 2 4 9 10 9" xfId="5476"/>
    <cellStyle name="Normal 2 4 9 2" xfId="5477"/>
    <cellStyle name="Normal 2 4 9 2 10" xfId="5478"/>
    <cellStyle name="Normal 2 4 9 2 11" xfId="5479"/>
    <cellStyle name="Normal 2 4 9 2 12" xfId="5480"/>
    <cellStyle name="Normal 2 4 9 2 13" xfId="5481"/>
    <cellStyle name="Normal 2 4 9 2 14" xfId="5482"/>
    <cellStyle name="Normal 2 4 9 2 15" xfId="5483"/>
    <cellStyle name="Normal 2 4 9 2 2" xfId="5484"/>
    <cellStyle name="Normal 2 4 9 2 3" xfId="5485"/>
    <cellStyle name="Normal 2 4 9 2 4" xfId="5486"/>
    <cellStyle name="Normal 2 4 9 2 5" xfId="5487"/>
    <cellStyle name="Normal 2 4 9 2 6" xfId="5488"/>
    <cellStyle name="Normal 2 4 9 2 7" xfId="5489"/>
    <cellStyle name="Normal 2 4 9 2 8" xfId="5490"/>
    <cellStyle name="Normal 2 4 9 2 9" xfId="5491"/>
    <cellStyle name="Normal 2 4 9 3" xfId="5492"/>
    <cellStyle name="Normal 2 4 9 4" xfId="5493"/>
    <cellStyle name="Normal 2 4 9 5" xfId="5494"/>
    <cellStyle name="Normal 2 4 9 6" xfId="5495"/>
    <cellStyle name="Normal 2 4 9 7" xfId="5496"/>
    <cellStyle name="Normal 2 4 9 8" xfId="5497"/>
    <cellStyle name="Normal 2 4 9 9" xfId="5498"/>
    <cellStyle name="Normal 2 4 9 9 10" xfId="5499"/>
    <cellStyle name="Normal 2 4 9 9 11" xfId="5500"/>
    <cellStyle name="Normal 2 4 9 9 12" xfId="5501"/>
    <cellStyle name="Normal 2 4 9 9 13" xfId="5502"/>
    <cellStyle name="Normal 2 4 9 9 2" xfId="5503"/>
    <cellStyle name="Normal 2 4 9 9 3" xfId="5504"/>
    <cellStyle name="Normal 2 4 9 9 4" xfId="5505"/>
    <cellStyle name="Normal 2 4 9 9 5" xfId="5506"/>
    <cellStyle name="Normal 2 4 9 9 6" xfId="5507"/>
    <cellStyle name="Normal 2 4 9 9 7" xfId="5508"/>
    <cellStyle name="Normal 2 4 9 9 8" xfId="5509"/>
    <cellStyle name="Normal 2 4 9 9 9" xfId="5510"/>
    <cellStyle name="Normal 2 4 90" xfId="5511"/>
    <cellStyle name="Normal 2 4 91" xfId="5512"/>
    <cellStyle name="Normal 2 4 92" xfId="5513"/>
    <cellStyle name="Normal 2 4 93" xfId="5514"/>
    <cellStyle name="Normal 2 4 94" xfId="5515"/>
    <cellStyle name="Normal 2 4 95" xfId="5516"/>
    <cellStyle name="Normal 2 4 96" xfId="5517"/>
    <cellStyle name="Normal 2 4 97" xfId="5518"/>
    <cellStyle name="Normal 2 4 98" xfId="5519"/>
    <cellStyle name="Normal 2 4 99" xfId="5520"/>
    <cellStyle name="Normal 2 40" xfId="5521"/>
    <cellStyle name="Normal 2 40 10" xfId="5522"/>
    <cellStyle name="Normal 2 40 10 10" xfId="5523"/>
    <cellStyle name="Normal 2 40 10 11" xfId="5524"/>
    <cellStyle name="Normal 2 40 10 12" xfId="5525"/>
    <cellStyle name="Normal 2 40 10 2" xfId="5526"/>
    <cellStyle name="Normal 2 40 10 3" xfId="5527"/>
    <cellStyle name="Normal 2 40 10 4" xfId="5528"/>
    <cellStyle name="Normal 2 40 10 5" xfId="5529"/>
    <cellStyle name="Normal 2 40 10 6" xfId="5530"/>
    <cellStyle name="Normal 2 40 10 7" xfId="5531"/>
    <cellStyle name="Normal 2 40 10 8" xfId="5532"/>
    <cellStyle name="Normal 2 40 10 9" xfId="5533"/>
    <cellStyle name="Normal 2 40 2" xfId="5534"/>
    <cellStyle name="Normal 2 40 2 10" xfId="5535"/>
    <cellStyle name="Normal 2 40 2 11" xfId="5536"/>
    <cellStyle name="Normal 2 40 2 12" xfId="5537"/>
    <cellStyle name="Normal 2 40 2 13" xfId="5538"/>
    <cellStyle name="Normal 2 40 2 14" xfId="5539"/>
    <cellStyle name="Normal 2 40 2 15" xfId="5540"/>
    <cellStyle name="Normal 2 40 2 2" xfId="5541"/>
    <cellStyle name="Normal 2 40 2 3" xfId="5542"/>
    <cellStyle name="Normal 2 40 2 4" xfId="5543"/>
    <cellStyle name="Normal 2 40 2 5" xfId="5544"/>
    <cellStyle name="Normal 2 40 2 6" xfId="5545"/>
    <cellStyle name="Normal 2 40 2 7" xfId="5546"/>
    <cellStyle name="Normal 2 40 2 8" xfId="5547"/>
    <cellStyle name="Normal 2 40 2 9" xfId="5548"/>
    <cellStyle name="Normal 2 40 3" xfId="5549"/>
    <cellStyle name="Normal 2 40 4" xfId="5550"/>
    <cellStyle name="Normal 2 40 5" xfId="5551"/>
    <cellStyle name="Normal 2 40 6" xfId="5552"/>
    <cellStyle name="Normal 2 40 7" xfId="5553"/>
    <cellStyle name="Normal 2 40 8" xfId="5554"/>
    <cellStyle name="Normal 2 40 9" xfId="5555"/>
    <cellStyle name="Normal 2 40 9 10" xfId="5556"/>
    <cellStyle name="Normal 2 40 9 11" xfId="5557"/>
    <cellStyle name="Normal 2 40 9 12" xfId="5558"/>
    <cellStyle name="Normal 2 40 9 13" xfId="5559"/>
    <cellStyle name="Normal 2 40 9 2" xfId="5560"/>
    <cellStyle name="Normal 2 40 9 3" xfId="5561"/>
    <cellStyle name="Normal 2 40 9 4" xfId="5562"/>
    <cellStyle name="Normal 2 40 9 5" xfId="5563"/>
    <cellStyle name="Normal 2 40 9 6" xfId="5564"/>
    <cellStyle name="Normal 2 40 9 7" xfId="5565"/>
    <cellStyle name="Normal 2 40 9 8" xfId="5566"/>
    <cellStyle name="Normal 2 40 9 9" xfId="5567"/>
    <cellStyle name="Normal 2 41" xfId="5568"/>
    <cellStyle name="Normal 2 41 10" xfId="5569"/>
    <cellStyle name="Normal 2 41 10 10" xfId="5570"/>
    <cellStyle name="Normal 2 41 10 11" xfId="5571"/>
    <cellStyle name="Normal 2 41 10 12" xfId="5572"/>
    <cellStyle name="Normal 2 41 10 2" xfId="5573"/>
    <cellStyle name="Normal 2 41 10 3" xfId="5574"/>
    <cellStyle name="Normal 2 41 10 4" xfId="5575"/>
    <cellStyle name="Normal 2 41 10 5" xfId="5576"/>
    <cellStyle name="Normal 2 41 10 6" xfId="5577"/>
    <cellStyle name="Normal 2 41 10 7" xfId="5578"/>
    <cellStyle name="Normal 2 41 10 8" xfId="5579"/>
    <cellStyle name="Normal 2 41 10 9" xfId="5580"/>
    <cellStyle name="Normal 2 41 2" xfId="5581"/>
    <cellStyle name="Normal 2 41 2 10" xfId="5582"/>
    <cellStyle name="Normal 2 41 2 11" xfId="5583"/>
    <cellStyle name="Normal 2 41 2 12" xfId="5584"/>
    <cellStyle name="Normal 2 41 2 13" xfId="5585"/>
    <cellStyle name="Normal 2 41 2 14" xfId="5586"/>
    <cellStyle name="Normal 2 41 2 15" xfId="5587"/>
    <cellStyle name="Normal 2 41 2 2" xfId="5588"/>
    <cellStyle name="Normal 2 41 2 3" xfId="5589"/>
    <cellStyle name="Normal 2 41 2 4" xfId="5590"/>
    <cellStyle name="Normal 2 41 2 5" xfId="5591"/>
    <cellStyle name="Normal 2 41 2 6" xfId="5592"/>
    <cellStyle name="Normal 2 41 2 7" xfId="5593"/>
    <cellStyle name="Normal 2 41 2 8" xfId="5594"/>
    <cellStyle name="Normal 2 41 2 9" xfId="5595"/>
    <cellStyle name="Normal 2 41 3" xfId="5596"/>
    <cellStyle name="Normal 2 41 4" xfId="5597"/>
    <cellStyle name="Normal 2 41 5" xfId="5598"/>
    <cellStyle name="Normal 2 41 6" xfId="5599"/>
    <cellStyle name="Normal 2 41 7" xfId="5600"/>
    <cellStyle name="Normal 2 41 8" xfId="5601"/>
    <cellStyle name="Normal 2 41 9" xfId="5602"/>
    <cellStyle name="Normal 2 41 9 10" xfId="5603"/>
    <cellStyle name="Normal 2 41 9 11" xfId="5604"/>
    <cellStyle name="Normal 2 41 9 12" xfId="5605"/>
    <cellStyle name="Normal 2 41 9 13" xfId="5606"/>
    <cellStyle name="Normal 2 41 9 2" xfId="5607"/>
    <cellStyle name="Normal 2 41 9 3" xfId="5608"/>
    <cellStyle name="Normal 2 41 9 4" xfId="5609"/>
    <cellStyle name="Normal 2 41 9 5" xfId="5610"/>
    <cellStyle name="Normal 2 41 9 6" xfId="5611"/>
    <cellStyle name="Normal 2 41 9 7" xfId="5612"/>
    <cellStyle name="Normal 2 41 9 8" xfId="5613"/>
    <cellStyle name="Normal 2 41 9 9" xfId="5614"/>
    <cellStyle name="Normal 2 42" xfId="5615"/>
    <cellStyle name="Normal 2 42 10" xfId="5616"/>
    <cellStyle name="Normal 2 42 10 10" xfId="5617"/>
    <cellStyle name="Normal 2 42 10 11" xfId="5618"/>
    <cellStyle name="Normal 2 42 10 12" xfId="5619"/>
    <cellStyle name="Normal 2 42 10 2" xfId="5620"/>
    <cellStyle name="Normal 2 42 10 3" xfId="5621"/>
    <cellStyle name="Normal 2 42 10 4" xfId="5622"/>
    <cellStyle name="Normal 2 42 10 5" xfId="5623"/>
    <cellStyle name="Normal 2 42 10 6" xfId="5624"/>
    <cellStyle name="Normal 2 42 10 7" xfId="5625"/>
    <cellStyle name="Normal 2 42 10 8" xfId="5626"/>
    <cellStyle name="Normal 2 42 10 9" xfId="5627"/>
    <cellStyle name="Normal 2 42 2" xfId="5628"/>
    <cellStyle name="Normal 2 42 2 10" xfId="5629"/>
    <cellStyle name="Normal 2 42 2 11" xfId="5630"/>
    <cellStyle name="Normal 2 42 2 12" xfId="5631"/>
    <cellStyle name="Normal 2 42 2 13" xfId="5632"/>
    <cellStyle name="Normal 2 42 2 14" xfId="5633"/>
    <cellStyle name="Normal 2 42 2 15" xfId="5634"/>
    <cellStyle name="Normal 2 42 2 2" xfId="5635"/>
    <cellStyle name="Normal 2 42 2 3" xfId="5636"/>
    <cellStyle name="Normal 2 42 2 4" xfId="5637"/>
    <cellStyle name="Normal 2 42 2 5" xfId="5638"/>
    <cellStyle name="Normal 2 42 2 6" xfId="5639"/>
    <cellStyle name="Normal 2 42 2 7" xfId="5640"/>
    <cellStyle name="Normal 2 42 2 8" xfId="5641"/>
    <cellStyle name="Normal 2 42 2 9" xfId="5642"/>
    <cellStyle name="Normal 2 42 3" xfId="5643"/>
    <cellStyle name="Normal 2 42 4" xfId="5644"/>
    <cellStyle name="Normal 2 42 5" xfId="5645"/>
    <cellStyle name="Normal 2 42 6" xfId="5646"/>
    <cellStyle name="Normal 2 42 7" xfId="5647"/>
    <cellStyle name="Normal 2 42 8" xfId="5648"/>
    <cellStyle name="Normal 2 42 9" xfId="5649"/>
    <cellStyle name="Normal 2 42 9 10" xfId="5650"/>
    <cellStyle name="Normal 2 42 9 11" xfId="5651"/>
    <cellStyle name="Normal 2 42 9 12" xfId="5652"/>
    <cellStyle name="Normal 2 42 9 13" xfId="5653"/>
    <cellStyle name="Normal 2 42 9 2" xfId="5654"/>
    <cellStyle name="Normal 2 42 9 3" xfId="5655"/>
    <cellStyle name="Normal 2 42 9 4" xfId="5656"/>
    <cellStyle name="Normal 2 42 9 5" xfId="5657"/>
    <cellStyle name="Normal 2 42 9 6" xfId="5658"/>
    <cellStyle name="Normal 2 42 9 7" xfId="5659"/>
    <cellStyle name="Normal 2 42 9 8" xfId="5660"/>
    <cellStyle name="Normal 2 42 9 9" xfId="5661"/>
    <cellStyle name="Normal 2 43" xfId="5662"/>
    <cellStyle name="Normal 2 44" xfId="5663"/>
    <cellStyle name="Normal 2 45" xfId="5664"/>
    <cellStyle name="Normal 2 46" xfId="5665"/>
    <cellStyle name="Normal 2 47" xfId="5666"/>
    <cellStyle name="Normal 2 48" xfId="5667"/>
    <cellStyle name="Normal 2 49" xfId="5668"/>
    <cellStyle name="Normal 2 5" xfId="5669"/>
    <cellStyle name="Normal 2 5 10" xfId="5670"/>
    <cellStyle name="Normal 2 5 10 10" xfId="5671"/>
    <cellStyle name="Normal 2 5 10 10 10" xfId="5672"/>
    <cellStyle name="Normal 2 5 10 10 10 2" xfId="23046"/>
    <cellStyle name="Normal 2 5 10 10 11" xfId="5673"/>
    <cellStyle name="Normal 2 5 10 10 11 2" xfId="23047"/>
    <cellStyle name="Normal 2 5 10 10 12" xfId="5674"/>
    <cellStyle name="Normal 2 5 10 10 12 2" xfId="23048"/>
    <cellStyle name="Normal 2 5 10 10 13" xfId="23045"/>
    <cellStyle name="Normal 2 5 10 10 2" xfId="5675"/>
    <cellStyle name="Normal 2 5 10 10 2 2" xfId="23049"/>
    <cellStyle name="Normal 2 5 10 10 3" xfId="5676"/>
    <cellStyle name="Normal 2 5 10 10 3 2" xfId="23050"/>
    <cellStyle name="Normal 2 5 10 10 4" xfId="5677"/>
    <cellStyle name="Normal 2 5 10 10 4 2" xfId="23051"/>
    <cellStyle name="Normal 2 5 10 10 5" xfId="5678"/>
    <cellStyle name="Normal 2 5 10 10 5 2" xfId="23052"/>
    <cellStyle name="Normal 2 5 10 10 6" xfId="5679"/>
    <cellStyle name="Normal 2 5 10 10 6 2" xfId="23053"/>
    <cellStyle name="Normal 2 5 10 10 7" xfId="5680"/>
    <cellStyle name="Normal 2 5 10 10 7 2" xfId="23054"/>
    <cellStyle name="Normal 2 5 10 10 8" xfId="5681"/>
    <cellStyle name="Normal 2 5 10 10 8 2" xfId="23055"/>
    <cellStyle name="Normal 2 5 10 10 9" xfId="5682"/>
    <cellStyle name="Normal 2 5 10 10 9 2" xfId="23056"/>
    <cellStyle name="Normal 2 5 10 2" xfId="5683"/>
    <cellStyle name="Normal 2 5 10 2 10" xfId="5684"/>
    <cellStyle name="Normal 2 5 10 2 10 2" xfId="23058"/>
    <cellStyle name="Normal 2 5 10 2 11" xfId="5685"/>
    <cellStyle name="Normal 2 5 10 2 11 2" xfId="23059"/>
    <cellStyle name="Normal 2 5 10 2 12" xfId="5686"/>
    <cellStyle name="Normal 2 5 10 2 12 2" xfId="23060"/>
    <cellStyle name="Normal 2 5 10 2 13" xfId="5687"/>
    <cellStyle name="Normal 2 5 10 2 13 2" xfId="23061"/>
    <cellStyle name="Normal 2 5 10 2 14" xfId="5688"/>
    <cellStyle name="Normal 2 5 10 2 14 2" xfId="23062"/>
    <cellStyle name="Normal 2 5 10 2 15" xfId="5689"/>
    <cellStyle name="Normal 2 5 10 2 15 2" xfId="23063"/>
    <cellStyle name="Normal 2 5 10 2 16" xfId="23057"/>
    <cellStyle name="Normal 2 5 10 2 2" xfId="5690"/>
    <cellStyle name="Normal 2 5 10 2 2 2" xfId="5691"/>
    <cellStyle name="Normal 2 5 10 2 2 2 2" xfId="5692"/>
    <cellStyle name="Normal 2 5 10 2 2 2 3" xfId="23064"/>
    <cellStyle name="Normal 2 5 10 2 3" xfId="5693"/>
    <cellStyle name="Normal 2 5 10 2 4" xfId="5694"/>
    <cellStyle name="Normal 2 5 10 2 5" xfId="5695"/>
    <cellStyle name="Normal 2 5 10 2 5 2" xfId="23065"/>
    <cellStyle name="Normal 2 5 10 2 6" xfId="5696"/>
    <cellStyle name="Normal 2 5 10 2 6 2" xfId="23066"/>
    <cellStyle name="Normal 2 5 10 2 7" xfId="5697"/>
    <cellStyle name="Normal 2 5 10 2 7 2" xfId="23067"/>
    <cellStyle name="Normal 2 5 10 2 8" xfId="5698"/>
    <cellStyle name="Normal 2 5 10 2 8 2" xfId="23068"/>
    <cellStyle name="Normal 2 5 10 2 9" xfId="5699"/>
    <cellStyle name="Normal 2 5 10 2 9 2" xfId="23069"/>
    <cellStyle name="Normal 2 5 10 3" xfId="5700"/>
    <cellStyle name="Normal 2 5 10 4" xfId="5701"/>
    <cellStyle name="Normal 2 5 10 5" xfId="5702"/>
    <cellStyle name="Normal 2 5 10 6" xfId="5703"/>
    <cellStyle name="Normal 2 5 10 7" xfId="5704"/>
    <cellStyle name="Normal 2 5 10 8" xfId="5705"/>
    <cellStyle name="Normal 2 5 10 9" xfId="5706"/>
    <cellStyle name="Normal 2 5 10 9 10" xfId="5707"/>
    <cellStyle name="Normal 2 5 10 9 10 2" xfId="23071"/>
    <cellStyle name="Normal 2 5 10 9 11" xfId="5708"/>
    <cellStyle name="Normal 2 5 10 9 11 2" xfId="23072"/>
    <cellStyle name="Normal 2 5 10 9 12" xfId="5709"/>
    <cellStyle name="Normal 2 5 10 9 12 2" xfId="23073"/>
    <cellStyle name="Normal 2 5 10 9 13" xfId="5710"/>
    <cellStyle name="Normal 2 5 10 9 13 2" xfId="23074"/>
    <cellStyle name="Normal 2 5 10 9 14" xfId="23070"/>
    <cellStyle name="Normal 2 5 10 9 2" xfId="5711"/>
    <cellStyle name="Normal 2 5 10 9 2 2" xfId="5712"/>
    <cellStyle name="Normal 2 5 10 9 2 2 2" xfId="23075"/>
    <cellStyle name="Normal 2 5 10 9 3" xfId="5713"/>
    <cellStyle name="Normal 2 5 10 9 3 2" xfId="23076"/>
    <cellStyle name="Normal 2 5 10 9 4" xfId="5714"/>
    <cellStyle name="Normal 2 5 10 9 4 2" xfId="23077"/>
    <cellStyle name="Normal 2 5 10 9 5" xfId="5715"/>
    <cellStyle name="Normal 2 5 10 9 5 2" xfId="23078"/>
    <cellStyle name="Normal 2 5 10 9 6" xfId="5716"/>
    <cellStyle name="Normal 2 5 10 9 6 2" xfId="23079"/>
    <cellStyle name="Normal 2 5 10 9 7" xfId="5717"/>
    <cellStyle name="Normal 2 5 10 9 7 2" xfId="23080"/>
    <cellStyle name="Normal 2 5 10 9 8" xfId="5718"/>
    <cellStyle name="Normal 2 5 10 9 8 2" xfId="23081"/>
    <cellStyle name="Normal 2 5 10 9 9" xfId="5719"/>
    <cellStyle name="Normal 2 5 10 9 9 2" xfId="23082"/>
    <cellStyle name="Normal 2 5 100" xfId="5720"/>
    <cellStyle name="Normal 2 5 101" xfId="5721"/>
    <cellStyle name="Normal 2 5 102" xfId="5722"/>
    <cellStyle name="Normal 2 5 103" xfId="5723"/>
    <cellStyle name="Normal 2 5 104" xfId="5724"/>
    <cellStyle name="Normal 2 5 105" xfId="5725"/>
    <cellStyle name="Normal 2 5 106" xfId="5726"/>
    <cellStyle name="Normal 2 5 107" xfId="5727"/>
    <cellStyle name="Normal 2 5 108" xfId="5728"/>
    <cellStyle name="Normal 2 5 109" xfId="5729"/>
    <cellStyle name="Normal 2 5 11" xfId="5730"/>
    <cellStyle name="Normal 2 5 11 10" xfId="5731"/>
    <cellStyle name="Normal 2 5 11 10 10" xfId="5732"/>
    <cellStyle name="Normal 2 5 11 10 11" xfId="5733"/>
    <cellStyle name="Normal 2 5 11 10 12" xfId="5734"/>
    <cellStyle name="Normal 2 5 11 10 2" xfId="5735"/>
    <cellStyle name="Normal 2 5 11 10 3" xfId="5736"/>
    <cellStyle name="Normal 2 5 11 10 4" xfId="5737"/>
    <cellStyle name="Normal 2 5 11 10 5" xfId="5738"/>
    <cellStyle name="Normal 2 5 11 10 6" xfId="5739"/>
    <cellStyle name="Normal 2 5 11 10 7" xfId="5740"/>
    <cellStyle name="Normal 2 5 11 10 8" xfId="5741"/>
    <cellStyle name="Normal 2 5 11 10 9" xfId="5742"/>
    <cellStyle name="Normal 2 5 11 2" xfId="5743"/>
    <cellStyle name="Normal 2 5 11 2 10" xfId="5744"/>
    <cellStyle name="Normal 2 5 11 2 11" xfId="5745"/>
    <cellStyle name="Normal 2 5 11 2 12" xfId="5746"/>
    <cellStyle name="Normal 2 5 11 2 13" xfId="5747"/>
    <cellStyle name="Normal 2 5 11 2 14" xfId="5748"/>
    <cellStyle name="Normal 2 5 11 2 15" xfId="5749"/>
    <cellStyle name="Normal 2 5 11 2 2" xfId="5750"/>
    <cellStyle name="Normal 2 5 11 2 3" xfId="5751"/>
    <cellStyle name="Normal 2 5 11 2 4" xfId="5752"/>
    <cellStyle name="Normal 2 5 11 2 5" xfId="5753"/>
    <cellStyle name="Normal 2 5 11 2 6" xfId="5754"/>
    <cellStyle name="Normal 2 5 11 2 7" xfId="5755"/>
    <cellStyle name="Normal 2 5 11 2 8" xfId="5756"/>
    <cellStyle name="Normal 2 5 11 2 9" xfId="5757"/>
    <cellStyle name="Normal 2 5 11 3" xfId="5758"/>
    <cellStyle name="Normal 2 5 11 4" xfId="5759"/>
    <cellStyle name="Normal 2 5 11 5" xfId="5760"/>
    <cellStyle name="Normal 2 5 11 6" xfId="5761"/>
    <cellStyle name="Normal 2 5 11 7" xfId="5762"/>
    <cellStyle name="Normal 2 5 11 8" xfId="5763"/>
    <cellStyle name="Normal 2 5 11 9" xfId="5764"/>
    <cellStyle name="Normal 2 5 11 9 10" xfId="5765"/>
    <cellStyle name="Normal 2 5 11 9 11" xfId="5766"/>
    <cellStyle name="Normal 2 5 11 9 12" xfId="5767"/>
    <cellStyle name="Normal 2 5 11 9 13" xfId="5768"/>
    <cellStyle name="Normal 2 5 11 9 2" xfId="5769"/>
    <cellStyle name="Normal 2 5 11 9 3" xfId="5770"/>
    <cellStyle name="Normal 2 5 11 9 4" xfId="5771"/>
    <cellStyle name="Normal 2 5 11 9 5" xfId="5772"/>
    <cellStyle name="Normal 2 5 11 9 6" xfId="5773"/>
    <cellStyle name="Normal 2 5 11 9 7" xfId="5774"/>
    <cellStyle name="Normal 2 5 11 9 8" xfId="5775"/>
    <cellStyle name="Normal 2 5 11 9 9" xfId="5776"/>
    <cellStyle name="Normal 2 5 110" xfId="5777"/>
    <cellStyle name="Normal 2 5 111" xfId="5778"/>
    <cellStyle name="Normal 2 5 112" xfId="5779"/>
    <cellStyle name="Normal 2 5 113" xfId="5780"/>
    <cellStyle name="Normal 2 5 114" xfId="5781"/>
    <cellStyle name="Normal 2 5 115" xfId="5782"/>
    <cellStyle name="Normal 2 5 116" xfId="5783"/>
    <cellStyle name="Normal 2 5 117" xfId="5784"/>
    <cellStyle name="Normal 2 5 118" xfId="5785"/>
    <cellStyle name="Normal 2 5 119" xfId="5786"/>
    <cellStyle name="Normal 2 5 12" xfId="5787"/>
    <cellStyle name="Normal 2 5 12 10" xfId="5788"/>
    <cellStyle name="Normal 2 5 12 10 10" xfId="5789"/>
    <cellStyle name="Normal 2 5 12 10 10 2" xfId="23084"/>
    <cellStyle name="Normal 2 5 12 10 11" xfId="5790"/>
    <cellStyle name="Normal 2 5 12 10 11 2" xfId="23085"/>
    <cellStyle name="Normal 2 5 12 10 12" xfId="5791"/>
    <cellStyle name="Normal 2 5 12 10 12 2" xfId="23086"/>
    <cellStyle name="Normal 2 5 12 10 13" xfId="23083"/>
    <cellStyle name="Normal 2 5 12 10 2" xfId="5792"/>
    <cellStyle name="Normal 2 5 12 10 2 2" xfId="23087"/>
    <cellStyle name="Normal 2 5 12 10 3" xfId="5793"/>
    <cellStyle name="Normal 2 5 12 10 3 2" xfId="23088"/>
    <cellStyle name="Normal 2 5 12 10 4" xfId="5794"/>
    <cellStyle name="Normal 2 5 12 10 4 2" xfId="23089"/>
    <cellStyle name="Normal 2 5 12 10 5" xfId="5795"/>
    <cellStyle name="Normal 2 5 12 10 5 2" xfId="23090"/>
    <cellStyle name="Normal 2 5 12 10 6" xfId="5796"/>
    <cellStyle name="Normal 2 5 12 10 6 2" xfId="23091"/>
    <cellStyle name="Normal 2 5 12 10 7" xfId="5797"/>
    <cellStyle name="Normal 2 5 12 10 7 2" xfId="23092"/>
    <cellStyle name="Normal 2 5 12 10 8" xfId="5798"/>
    <cellStyle name="Normal 2 5 12 10 8 2" xfId="23093"/>
    <cellStyle name="Normal 2 5 12 10 9" xfId="5799"/>
    <cellStyle name="Normal 2 5 12 10 9 2" xfId="23094"/>
    <cellStyle name="Normal 2 5 12 2" xfId="5800"/>
    <cellStyle name="Normal 2 5 12 2 10" xfId="5801"/>
    <cellStyle name="Normal 2 5 12 2 10 2" xfId="23096"/>
    <cellStyle name="Normal 2 5 12 2 11" xfId="5802"/>
    <cellStyle name="Normal 2 5 12 2 11 2" xfId="23097"/>
    <cellStyle name="Normal 2 5 12 2 12" xfId="5803"/>
    <cellStyle name="Normal 2 5 12 2 12 2" xfId="23098"/>
    <cellStyle name="Normal 2 5 12 2 13" xfId="5804"/>
    <cellStyle name="Normal 2 5 12 2 13 2" xfId="23099"/>
    <cellStyle name="Normal 2 5 12 2 14" xfId="5805"/>
    <cellStyle name="Normal 2 5 12 2 14 2" xfId="23100"/>
    <cellStyle name="Normal 2 5 12 2 15" xfId="5806"/>
    <cellStyle name="Normal 2 5 12 2 15 2" xfId="23101"/>
    <cellStyle name="Normal 2 5 12 2 16" xfId="23095"/>
    <cellStyle name="Normal 2 5 12 2 2" xfId="5807"/>
    <cellStyle name="Normal 2 5 12 2 2 2" xfId="5808"/>
    <cellStyle name="Normal 2 5 12 2 2 2 2" xfId="5809"/>
    <cellStyle name="Normal 2 5 12 2 2 2 3" xfId="23102"/>
    <cellStyle name="Normal 2 5 12 2 3" xfId="5810"/>
    <cellStyle name="Normal 2 5 12 2 4" xfId="5811"/>
    <cellStyle name="Normal 2 5 12 2 5" xfId="5812"/>
    <cellStyle name="Normal 2 5 12 2 5 2" xfId="23103"/>
    <cellStyle name="Normal 2 5 12 2 6" xfId="5813"/>
    <cellStyle name="Normal 2 5 12 2 6 2" xfId="23104"/>
    <cellStyle name="Normal 2 5 12 2 7" xfId="5814"/>
    <cellStyle name="Normal 2 5 12 2 7 2" xfId="23105"/>
    <cellStyle name="Normal 2 5 12 2 8" xfId="5815"/>
    <cellStyle name="Normal 2 5 12 2 8 2" xfId="23106"/>
    <cellStyle name="Normal 2 5 12 2 9" xfId="5816"/>
    <cellStyle name="Normal 2 5 12 2 9 2" xfId="23107"/>
    <cellStyle name="Normal 2 5 12 3" xfId="5817"/>
    <cellStyle name="Normal 2 5 12 4" xfId="5818"/>
    <cellStyle name="Normal 2 5 12 5" xfId="5819"/>
    <cellStyle name="Normal 2 5 12 6" xfId="5820"/>
    <cellStyle name="Normal 2 5 12 7" xfId="5821"/>
    <cellStyle name="Normal 2 5 12 8" xfId="5822"/>
    <cellStyle name="Normal 2 5 12 9" xfId="5823"/>
    <cellStyle name="Normal 2 5 12 9 10" xfId="5824"/>
    <cellStyle name="Normal 2 5 12 9 10 2" xfId="23109"/>
    <cellStyle name="Normal 2 5 12 9 11" xfId="5825"/>
    <cellStyle name="Normal 2 5 12 9 11 2" xfId="23110"/>
    <cellStyle name="Normal 2 5 12 9 12" xfId="5826"/>
    <cellStyle name="Normal 2 5 12 9 12 2" xfId="23111"/>
    <cellStyle name="Normal 2 5 12 9 13" xfId="5827"/>
    <cellStyle name="Normal 2 5 12 9 13 2" xfId="23112"/>
    <cellStyle name="Normal 2 5 12 9 14" xfId="23108"/>
    <cellStyle name="Normal 2 5 12 9 2" xfId="5828"/>
    <cellStyle name="Normal 2 5 12 9 2 2" xfId="5829"/>
    <cellStyle name="Normal 2 5 12 9 2 2 2" xfId="23113"/>
    <cellStyle name="Normal 2 5 12 9 3" xfId="5830"/>
    <cellStyle name="Normal 2 5 12 9 3 2" xfId="23114"/>
    <cellStyle name="Normal 2 5 12 9 4" xfId="5831"/>
    <cellStyle name="Normal 2 5 12 9 4 2" xfId="23115"/>
    <cellStyle name="Normal 2 5 12 9 5" xfId="5832"/>
    <cellStyle name="Normal 2 5 12 9 5 2" xfId="23116"/>
    <cellStyle name="Normal 2 5 12 9 6" xfId="5833"/>
    <cellStyle name="Normal 2 5 12 9 6 2" xfId="23117"/>
    <cellStyle name="Normal 2 5 12 9 7" xfId="5834"/>
    <cellStyle name="Normal 2 5 12 9 7 2" xfId="23118"/>
    <cellStyle name="Normal 2 5 12 9 8" xfId="5835"/>
    <cellStyle name="Normal 2 5 12 9 8 2" xfId="23119"/>
    <cellStyle name="Normal 2 5 12 9 9" xfId="5836"/>
    <cellStyle name="Normal 2 5 12 9 9 2" xfId="23120"/>
    <cellStyle name="Normal 2 5 120" xfId="5837"/>
    <cellStyle name="Normal 2 5 121" xfId="5838"/>
    <cellStyle name="Normal 2 5 122" xfId="5839"/>
    <cellStyle name="Normal 2 5 123" xfId="5840"/>
    <cellStyle name="Normal 2 5 124" xfId="5841"/>
    <cellStyle name="Normal 2 5 125" xfId="5842"/>
    <cellStyle name="Normal 2 5 126" xfId="5843"/>
    <cellStyle name="Normal 2 5 127" xfId="5844"/>
    <cellStyle name="Normal 2 5 128" xfId="5845"/>
    <cellStyle name="Normal 2 5 129" xfId="5846"/>
    <cellStyle name="Normal 2 5 13" xfId="5847"/>
    <cellStyle name="Normal 2 5 13 10" xfId="5848"/>
    <cellStyle name="Normal 2 5 13 10 10" xfId="5849"/>
    <cellStyle name="Normal 2 5 13 10 10 2" xfId="23122"/>
    <cellStyle name="Normal 2 5 13 10 11" xfId="5850"/>
    <cellStyle name="Normal 2 5 13 10 11 2" xfId="23123"/>
    <cellStyle name="Normal 2 5 13 10 12" xfId="5851"/>
    <cellStyle name="Normal 2 5 13 10 12 2" xfId="23124"/>
    <cellStyle name="Normal 2 5 13 10 13" xfId="23121"/>
    <cellStyle name="Normal 2 5 13 10 2" xfId="5852"/>
    <cellStyle name="Normal 2 5 13 10 2 2" xfId="23125"/>
    <cellStyle name="Normal 2 5 13 10 3" xfId="5853"/>
    <cellStyle name="Normal 2 5 13 10 3 2" xfId="23126"/>
    <cellStyle name="Normal 2 5 13 10 4" xfId="5854"/>
    <cellStyle name="Normal 2 5 13 10 4 2" xfId="23127"/>
    <cellStyle name="Normal 2 5 13 10 5" xfId="5855"/>
    <cellStyle name="Normal 2 5 13 10 5 2" xfId="23128"/>
    <cellStyle name="Normal 2 5 13 10 6" xfId="5856"/>
    <cellStyle name="Normal 2 5 13 10 6 2" xfId="23129"/>
    <cellStyle name="Normal 2 5 13 10 7" xfId="5857"/>
    <cellStyle name="Normal 2 5 13 10 7 2" xfId="23130"/>
    <cellStyle name="Normal 2 5 13 10 8" xfId="5858"/>
    <cellStyle name="Normal 2 5 13 10 8 2" xfId="23131"/>
    <cellStyle name="Normal 2 5 13 10 9" xfId="5859"/>
    <cellStyle name="Normal 2 5 13 10 9 2" xfId="23132"/>
    <cellStyle name="Normal 2 5 13 2" xfId="5860"/>
    <cellStyle name="Normal 2 5 13 2 10" xfId="5861"/>
    <cellStyle name="Normal 2 5 13 2 10 2" xfId="23134"/>
    <cellStyle name="Normal 2 5 13 2 11" xfId="5862"/>
    <cellStyle name="Normal 2 5 13 2 11 2" xfId="23135"/>
    <cellStyle name="Normal 2 5 13 2 12" xfId="5863"/>
    <cellStyle name="Normal 2 5 13 2 12 2" xfId="23136"/>
    <cellStyle name="Normal 2 5 13 2 13" xfId="5864"/>
    <cellStyle name="Normal 2 5 13 2 13 2" xfId="23137"/>
    <cellStyle name="Normal 2 5 13 2 14" xfId="5865"/>
    <cellStyle name="Normal 2 5 13 2 14 2" xfId="23138"/>
    <cellStyle name="Normal 2 5 13 2 15" xfId="5866"/>
    <cellStyle name="Normal 2 5 13 2 15 2" xfId="23139"/>
    <cellStyle name="Normal 2 5 13 2 16" xfId="23133"/>
    <cellStyle name="Normal 2 5 13 2 2" xfId="5867"/>
    <cellStyle name="Normal 2 5 13 2 2 2" xfId="5868"/>
    <cellStyle name="Normal 2 5 13 2 2 2 2" xfId="5869"/>
    <cellStyle name="Normal 2 5 13 2 2 2 3" xfId="23140"/>
    <cellStyle name="Normal 2 5 13 2 3" xfId="5870"/>
    <cellStyle name="Normal 2 5 13 2 4" xfId="5871"/>
    <cellStyle name="Normal 2 5 13 2 5" xfId="5872"/>
    <cellStyle name="Normal 2 5 13 2 5 2" xfId="23141"/>
    <cellStyle name="Normal 2 5 13 2 6" xfId="5873"/>
    <cellStyle name="Normal 2 5 13 2 6 2" xfId="23142"/>
    <cellStyle name="Normal 2 5 13 2 7" xfId="5874"/>
    <cellStyle name="Normal 2 5 13 2 7 2" xfId="23143"/>
    <cellStyle name="Normal 2 5 13 2 8" xfId="5875"/>
    <cellStyle name="Normal 2 5 13 2 8 2" xfId="23144"/>
    <cellStyle name="Normal 2 5 13 2 9" xfId="5876"/>
    <cellStyle name="Normal 2 5 13 2 9 2" xfId="23145"/>
    <cellStyle name="Normal 2 5 13 3" xfId="5877"/>
    <cellStyle name="Normal 2 5 13 4" xfId="5878"/>
    <cellStyle name="Normal 2 5 13 5" xfId="5879"/>
    <cellStyle name="Normal 2 5 13 6" xfId="5880"/>
    <cellStyle name="Normal 2 5 13 7" xfId="5881"/>
    <cellStyle name="Normal 2 5 13 8" xfId="5882"/>
    <cellStyle name="Normal 2 5 13 9" xfId="5883"/>
    <cellStyle name="Normal 2 5 13 9 10" xfId="5884"/>
    <cellStyle name="Normal 2 5 13 9 10 2" xfId="23147"/>
    <cellStyle name="Normal 2 5 13 9 11" xfId="5885"/>
    <cellStyle name="Normal 2 5 13 9 11 2" xfId="23148"/>
    <cellStyle name="Normal 2 5 13 9 12" xfId="5886"/>
    <cellStyle name="Normal 2 5 13 9 12 2" xfId="23149"/>
    <cellStyle name="Normal 2 5 13 9 13" xfId="5887"/>
    <cellStyle name="Normal 2 5 13 9 13 2" xfId="23150"/>
    <cellStyle name="Normal 2 5 13 9 14" xfId="23146"/>
    <cellStyle name="Normal 2 5 13 9 2" xfId="5888"/>
    <cellStyle name="Normal 2 5 13 9 2 2" xfId="5889"/>
    <cellStyle name="Normal 2 5 13 9 2 2 2" xfId="23151"/>
    <cellStyle name="Normal 2 5 13 9 3" xfId="5890"/>
    <cellStyle name="Normal 2 5 13 9 3 2" xfId="23152"/>
    <cellStyle name="Normal 2 5 13 9 4" xfId="5891"/>
    <cellStyle name="Normal 2 5 13 9 4 2" xfId="23153"/>
    <cellStyle name="Normal 2 5 13 9 5" xfId="5892"/>
    <cellStyle name="Normal 2 5 13 9 5 2" xfId="23154"/>
    <cellStyle name="Normal 2 5 13 9 6" xfId="5893"/>
    <cellStyle name="Normal 2 5 13 9 6 2" xfId="23155"/>
    <cellStyle name="Normal 2 5 13 9 7" xfId="5894"/>
    <cellStyle name="Normal 2 5 13 9 7 2" xfId="23156"/>
    <cellStyle name="Normal 2 5 13 9 8" xfId="5895"/>
    <cellStyle name="Normal 2 5 13 9 8 2" xfId="23157"/>
    <cellStyle name="Normal 2 5 13 9 9" xfId="5896"/>
    <cellStyle name="Normal 2 5 13 9 9 2" xfId="23158"/>
    <cellStyle name="Normal 2 5 130" xfId="5897"/>
    <cellStyle name="Normal 2 5 131" xfId="5898"/>
    <cellStyle name="Normal 2 5 132" xfId="5899"/>
    <cellStyle name="Normal 2 5 133" xfId="5900"/>
    <cellStyle name="Normal 2 5 134" xfId="5901"/>
    <cellStyle name="Normal 2 5 135" xfId="5902"/>
    <cellStyle name="Normal 2 5 136" xfId="5903"/>
    <cellStyle name="Normal 2 5 137" xfId="5904"/>
    <cellStyle name="Normal 2 5 138" xfId="5905"/>
    <cellStyle name="Normal 2 5 139" xfId="5906"/>
    <cellStyle name="Normal 2 5 14" xfId="5907"/>
    <cellStyle name="Normal 2 5 14 10" xfId="5908"/>
    <cellStyle name="Normal 2 5 14 10 10" xfId="5909"/>
    <cellStyle name="Normal 2 5 14 10 11" xfId="5910"/>
    <cellStyle name="Normal 2 5 14 10 12" xfId="5911"/>
    <cellStyle name="Normal 2 5 14 10 2" xfId="5912"/>
    <cellStyle name="Normal 2 5 14 10 3" xfId="5913"/>
    <cellStyle name="Normal 2 5 14 10 4" xfId="5914"/>
    <cellStyle name="Normal 2 5 14 10 5" xfId="5915"/>
    <cellStyle name="Normal 2 5 14 10 6" xfId="5916"/>
    <cellStyle name="Normal 2 5 14 10 7" xfId="5917"/>
    <cellStyle name="Normal 2 5 14 10 8" xfId="5918"/>
    <cellStyle name="Normal 2 5 14 10 9" xfId="5919"/>
    <cellStyle name="Normal 2 5 14 2" xfId="5920"/>
    <cellStyle name="Normal 2 5 14 2 10" xfId="5921"/>
    <cellStyle name="Normal 2 5 14 2 11" xfId="5922"/>
    <cellStyle name="Normal 2 5 14 2 12" xfId="5923"/>
    <cellStyle name="Normal 2 5 14 2 13" xfId="5924"/>
    <cellStyle name="Normal 2 5 14 2 14" xfId="5925"/>
    <cellStyle name="Normal 2 5 14 2 15" xfId="5926"/>
    <cellStyle name="Normal 2 5 14 2 2" xfId="5927"/>
    <cellStyle name="Normal 2 5 14 2 3" xfId="5928"/>
    <cellStyle name="Normal 2 5 14 2 4" xfId="5929"/>
    <cellStyle name="Normal 2 5 14 2 5" xfId="5930"/>
    <cellStyle name="Normal 2 5 14 2 6" xfId="5931"/>
    <cellStyle name="Normal 2 5 14 2 7" xfId="5932"/>
    <cellStyle name="Normal 2 5 14 2 8" xfId="5933"/>
    <cellStyle name="Normal 2 5 14 2 9" xfId="5934"/>
    <cellStyle name="Normal 2 5 14 3" xfId="5935"/>
    <cellStyle name="Normal 2 5 14 4" xfId="5936"/>
    <cellStyle name="Normal 2 5 14 5" xfId="5937"/>
    <cellStyle name="Normal 2 5 14 6" xfId="5938"/>
    <cellStyle name="Normal 2 5 14 7" xfId="5939"/>
    <cellStyle name="Normal 2 5 14 8" xfId="5940"/>
    <cellStyle name="Normal 2 5 14 9" xfId="5941"/>
    <cellStyle name="Normal 2 5 14 9 10" xfId="5942"/>
    <cellStyle name="Normal 2 5 14 9 11" xfId="5943"/>
    <cellStyle name="Normal 2 5 14 9 12" xfId="5944"/>
    <cellStyle name="Normal 2 5 14 9 13" xfId="5945"/>
    <cellStyle name="Normal 2 5 14 9 2" xfId="5946"/>
    <cellStyle name="Normal 2 5 14 9 3" xfId="5947"/>
    <cellStyle name="Normal 2 5 14 9 4" xfId="5948"/>
    <cellStyle name="Normal 2 5 14 9 5" xfId="5949"/>
    <cellStyle name="Normal 2 5 14 9 6" xfId="5950"/>
    <cellStyle name="Normal 2 5 14 9 7" xfId="5951"/>
    <cellStyle name="Normal 2 5 14 9 8" xfId="5952"/>
    <cellStyle name="Normal 2 5 14 9 9" xfId="5953"/>
    <cellStyle name="Normal 2 5 140" xfId="5954"/>
    <cellStyle name="Normal 2 5 141" xfId="5955"/>
    <cellStyle name="Normal 2 5 142" xfId="5956"/>
    <cellStyle name="Normal 2 5 143" xfId="5957"/>
    <cellStyle name="Normal 2 5 144" xfId="5958"/>
    <cellStyle name="Normal 2 5 145" xfId="5959"/>
    <cellStyle name="Normal 2 5 146" xfId="5960"/>
    <cellStyle name="Normal 2 5 147" xfId="5961"/>
    <cellStyle name="Normal 2 5 148" xfId="5962"/>
    <cellStyle name="Normal 2 5 149" xfId="5963"/>
    <cellStyle name="Normal 2 5 15" xfId="5964"/>
    <cellStyle name="Normal 2 5 15 10" xfId="5965"/>
    <cellStyle name="Normal 2 5 15 10 10" xfId="5966"/>
    <cellStyle name="Normal 2 5 15 10 11" xfId="5967"/>
    <cellStyle name="Normal 2 5 15 10 12" xfId="5968"/>
    <cellStyle name="Normal 2 5 15 10 2" xfId="5969"/>
    <cellStyle name="Normal 2 5 15 10 3" xfId="5970"/>
    <cellStyle name="Normal 2 5 15 10 4" xfId="5971"/>
    <cellStyle name="Normal 2 5 15 10 5" xfId="5972"/>
    <cellStyle name="Normal 2 5 15 10 6" xfId="5973"/>
    <cellStyle name="Normal 2 5 15 10 7" xfId="5974"/>
    <cellStyle name="Normal 2 5 15 10 8" xfId="5975"/>
    <cellStyle name="Normal 2 5 15 10 9" xfId="5976"/>
    <cellStyle name="Normal 2 5 15 2" xfId="5977"/>
    <cellStyle name="Normal 2 5 15 2 10" xfId="5978"/>
    <cellStyle name="Normal 2 5 15 2 11" xfId="5979"/>
    <cellStyle name="Normal 2 5 15 2 12" xfId="5980"/>
    <cellStyle name="Normal 2 5 15 2 13" xfId="5981"/>
    <cellStyle name="Normal 2 5 15 2 14" xfId="5982"/>
    <cellStyle name="Normal 2 5 15 2 15" xfId="5983"/>
    <cellStyle name="Normal 2 5 15 2 2" xfId="5984"/>
    <cellStyle name="Normal 2 5 15 2 3" xfId="5985"/>
    <cellStyle name="Normal 2 5 15 2 4" xfId="5986"/>
    <cellStyle name="Normal 2 5 15 2 5" xfId="5987"/>
    <cellStyle name="Normal 2 5 15 2 6" xfId="5988"/>
    <cellStyle name="Normal 2 5 15 2 7" xfId="5989"/>
    <cellStyle name="Normal 2 5 15 2 8" xfId="5990"/>
    <cellStyle name="Normal 2 5 15 2 9" xfId="5991"/>
    <cellStyle name="Normal 2 5 15 3" xfId="5992"/>
    <cellStyle name="Normal 2 5 15 4" xfId="5993"/>
    <cellStyle name="Normal 2 5 15 5" xfId="5994"/>
    <cellStyle name="Normal 2 5 15 6" xfId="5995"/>
    <cellStyle name="Normal 2 5 15 7" xfId="5996"/>
    <cellStyle name="Normal 2 5 15 8" xfId="5997"/>
    <cellStyle name="Normal 2 5 15 9" xfId="5998"/>
    <cellStyle name="Normal 2 5 15 9 10" xfId="5999"/>
    <cellStyle name="Normal 2 5 15 9 11" xfId="6000"/>
    <cellStyle name="Normal 2 5 15 9 12" xfId="6001"/>
    <cellStyle name="Normal 2 5 15 9 13" xfId="6002"/>
    <cellStyle name="Normal 2 5 15 9 2" xfId="6003"/>
    <cellStyle name="Normal 2 5 15 9 3" xfId="6004"/>
    <cellStyle name="Normal 2 5 15 9 4" xfId="6005"/>
    <cellStyle name="Normal 2 5 15 9 5" xfId="6006"/>
    <cellStyle name="Normal 2 5 15 9 6" xfId="6007"/>
    <cellStyle name="Normal 2 5 15 9 7" xfId="6008"/>
    <cellStyle name="Normal 2 5 15 9 8" xfId="6009"/>
    <cellStyle name="Normal 2 5 15 9 9" xfId="6010"/>
    <cellStyle name="Normal 2 5 150" xfId="6011"/>
    <cellStyle name="Normal 2 5 151" xfId="6012"/>
    <cellStyle name="Normal 2 5 152" xfId="6013"/>
    <cellStyle name="Normal 2 5 153" xfId="6014"/>
    <cellStyle name="Normal 2 5 154" xfId="6015"/>
    <cellStyle name="Normal 2 5 155" xfId="6016"/>
    <cellStyle name="Normal 2 5 156" xfId="6017"/>
    <cellStyle name="Normal 2 5 157" xfId="6018"/>
    <cellStyle name="Normal 2 5 158" xfId="6019"/>
    <cellStyle name="Normal 2 5 159" xfId="6020"/>
    <cellStyle name="Normal 2 5 16" xfId="6021"/>
    <cellStyle name="Normal 2 5 16 10" xfId="6022"/>
    <cellStyle name="Normal 2 5 16 10 10" xfId="6023"/>
    <cellStyle name="Normal 2 5 16 10 10 2" xfId="23160"/>
    <cellStyle name="Normal 2 5 16 10 11" xfId="6024"/>
    <cellStyle name="Normal 2 5 16 10 11 2" xfId="23161"/>
    <cellStyle name="Normal 2 5 16 10 12" xfId="6025"/>
    <cellStyle name="Normal 2 5 16 10 12 2" xfId="23162"/>
    <cellStyle name="Normal 2 5 16 10 13" xfId="23159"/>
    <cellStyle name="Normal 2 5 16 10 2" xfId="6026"/>
    <cellStyle name="Normal 2 5 16 10 2 2" xfId="23163"/>
    <cellStyle name="Normal 2 5 16 10 3" xfId="6027"/>
    <cellStyle name="Normal 2 5 16 10 3 2" xfId="23164"/>
    <cellStyle name="Normal 2 5 16 10 4" xfId="6028"/>
    <cellStyle name="Normal 2 5 16 10 4 2" xfId="23165"/>
    <cellStyle name="Normal 2 5 16 10 5" xfId="6029"/>
    <cellStyle name="Normal 2 5 16 10 5 2" xfId="23166"/>
    <cellStyle name="Normal 2 5 16 10 6" xfId="6030"/>
    <cellStyle name="Normal 2 5 16 10 6 2" xfId="23167"/>
    <cellStyle name="Normal 2 5 16 10 7" xfId="6031"/>
    <cellStyle name="Normal 2 5 16 10 7 2" xfId="23168"/>
    <cellStyle name="Normal 2 5 16 10 8" xfId="6032"/>
    <cellStyle name="Normal 2 5 16 10 8 2" xfId="23169"/>
    <cellStyle name="Normal 2 5 16 10 9" xfId="6033"/>
    <cellStyle name="Normal 2 5 16 10 9 2" xfId="23170"/>
    <cellStyle name="Normal 2 5 16 2" xfId="6034"/>
    <cellStyle name="Normal 2 5 16 2 10" xfId="6035"/>
    <cellStyle name="Normal 2 5 16 2 10 2" xfId="23172"/>
    <cellStyle name="Normal 2 5 16 2 11" xfId="6036"/>
    <cellStyle name="Normal 2 5 16 2 11 2" xfId="23173"/>
    <cellStyle name="Normal 2 5 16 2 12" xfId="6037"/>
    <cellStyle name="Normal 2 5 16 2 12 2" xfId="23174"/>
    <cellStyle name="Normal 2 5 16 2 13" xfId="6038"/>
    <cellStyle name="Normal 2 5 16 2 13 2" xfId="23175"/>
    <cellStyle name="Normal 2 5 16 2 14" xfId="6039"/>
    <cellStyle name="Normal 2 5 16 2 14 2" xfId="23176"/>
    <cellStyle name="Normal 2 5 16 2 15" xfId="6040"/>
    <cellStyle name="Normal 2 5 16 2 15 2" xfId="23177"/>
    <cellStyle name="Normal 2 5 16 2 16" xfId="23171"/>
    <cellStyle name="Normal 2 5 16 2 2" xfId="6041"/>
    <cellStyle name="Normal 2 5 16 2 2 2" xfId="6042"/>
    <cellStyle name="Normal 2 5 16 2 2 2 2" xfId="6043"/>
    <cellStyle name="Normal 2 5 16 2 2 2 3" xfId="23178"/>
    <cellStyle name="Normal 2 5 16 2 3" xfId="6044"/>
    <cellStyle name="Normal 2 5 16 2 4" xfId="6045"/>
    <cellStyle name="Normal 2 5 16 2 5" xfId="6046"/>
    <cellStyle name="Normal 2 5 16 2 5 2" xfId="23179"/>
    <cellStyle name="Normal 2 5 16 2 6" xfId="6047"/>
    <cellStyle name="Normal 2 5 16 2 6 2" xfId="23180"/>
    <cellStyle name="Normal 2 5 16 2 7" xfId="6048"/>
    <cellStyle name="Normal 2 5 16 2 7 2" xfId="23181"/>
    <cellStyle name="Normal 2 5 16 2 8" xfId="6049"/>
    <cellStyle name="Normal 2 5 16 2 8 2" xfId="23182"/>
    <cellStyle name="Normal 2 5 16 2 9" xfId="6050"/>
    <cellStyle name="Normal 2 5 16 2 9 2" xfId="23183"/>
    <cellStyle name="Normal 2 5 16 3" xfId="6051"/>
    <cellStyle name="Normal 2 5 16 4" xfId="6052"/>
    <cellStyle name="Normal 2 5 16 5" xfId="6053"/>
    <cellStyle name="Normal 2 5 16 6" xfId="6054"/>
    <cellStyle name="Normal 2 5 16 7" xfId="6055"/>
    <cellStyle name="Normal 2 5 16 8" xfId="6056"/>
    <cellStyle name="Normal 2 5 16 9" xfId="6057"/>
    <cellStyle name="Normal 2 5 16 9 10" xfId="6058"/>
    <cellStyle name="Normal 2 5 16 9 10 2" xfId="23185"/>
    <cellStyle name="Normal 2 5 16 9 11" xfId="6059"/>
    <cellStyle name="Normal 2 5 16 9 11 2" xfId="23186"/>
    <cellStyle name="Normal 2 5 16 9 12" xfId="6060"/>
    <cellStyle name="Normal 2 5 16 9 12 2" xfId="23187"/>
    <cellStyle name="Normal 2 5 16 9 13" xfId="6061"/>
    <cellStyle name="Normal 2 5 16 9 13 2" xfId="23188"/>
    <cellStyle name="Normal 2 5 16 9 14" xfId="23184"/>
    <cellStyle name="Normal 2 5 16 9 2" xfId="6062"/>
    <cellStyle name="Normal 2 5 16 9 2 2" xfId="6063"/>
    <cellStyle name="Normal 2 5 16 9 2 2 2" xfId="23189"/>
    <cellStyle name="Normal 2 5 16 9 3" xfId="6064"/>
    <cellStyle name="Normal 2 5 16 9 3 2" xfId="23190"/>
    <cellStyle name="Normal 2 5 16 9 4" xfId="6065"/>
    <cellStyle name="Normal 2 5 16 9 4 2" xfId="23191"/>
    <cellStyle name="Normal 2 5 16 9 5" xfId="6066"/>
    <cellStyle name="Normal 2 5 16 9 5 2" xfId="23192"/>
    <cellStyle name="Normal 2 5 16 9 6" xfId="6067"/>
    <cellStyle name="Normal 2 5 16 9 6 2" xfId="23193"/>
    <cellStyle name="Normal 2 5 16 9 7" xfId="6068"/>
    <cellStyle name="Normal 2 5 16 9 7 2" xfId="23194"/>
    <cellStyle name="Normal 2 5 16 9 8" xfId="6069"/>
    <cellStyle name="Normal 2 5 16 9 8 2" xfId="23195"/>
    <cellStyle name="Normal 2 5 16 9 9" xfId="6070"/>
    <cellStyle name="Normal 2 5 16 9 9 2" xfId="23196"/>
    <cellStyle name="Normal 2 5 160" xfId="6071"/>
    <cellStyle name="Normal 2 5 161" xfId="6072"/>
    <cellStyle name="Normal 2 5 162" xfId="6073"/>
    <cellStyle name="Normal 2 5 163" xfId="6074"/>
    <cellStyle name="Normal 2 5 164" xfId="6075"/>
    <cellStyle name="Normal 2 5 165" xfId="6076"/>
    <cellStyle name="Normal 2 5 166" xfId="6077"/>
    <cellStyle name="Normal 2 5 167" xfId="6078"/>
    <cellStyle name="Normal 2 5 168" xfId="6079"/>
    <cellStyle name="Normal 2 5 169" xfId="6080"/>
    <cellStyle name="Normal 2 5 17" xfId="6081"/>
    <cellStyle name="Normal 2 5 17 10" xfId="6082"/>
    <cellStyle name="Normal 2 5 17 10 10" xfId="6083"/>
    <cellStyle name="Normal 2 5 17 10 10 2" xfId="23198"/>
    <cellStyle name="Normal 2 5 17 10 11" xfId="6084"/>
    <cellStyle name="Normal 2 5 17 10 11 2" xfId="23199"/>
    <cellStyle name="Normal 2 5 17 10 12" xfId="6085"/>
    <cellStyle name="Normal 2 5 17 10 12 2" xfId="23200"/>
    <cellStyle name="Normal 2 5 17 10 13" xfId="23197"/>
    <cellStyle name="Normal 2 5 17 10 2" xfId="6086"/>
    <cellStyle name="Normal 2 5 17 10 2 2" xfId="23201"/>
    <cellStyle name="Normal 2 5 17 10 3" xfId="6087"/>
    <cellStyle name="Normal 2 5 17 10 3 2" xfId="23202"/>
    <cellStyle name="Normal 2 5 17 10 4" xfId="6088"/>
    <cellStyle name="Normal 2 5 17 10 4 2" xfId="23203"/>
    <cellStyle name="Normal 2 5 17 10 5" xfId="6089"/>
    <cellStyle name="Normal 2 5 17 10 5 2" xfId="23204"/>
    <cellStyle name="Normal 2 5 17 10 6" xfId="6090"/>
    <cellStyle name="Normal 2 5 17 10 6 2" xfId="23205"/>
    <cellStyle name="Normal 2 5 17 10 7" xfId="6091"/>
    <cellStyle name="Normal 2 5 17 10 7 2" xfId="23206"/>
    <cellStyle name="Normal 2 5 17 10 8" xfId="6092"/>
    <cellStyle name="Normal 2 5 17 10 8 2" xfId="23207"/>
    <cellStyle name="Normal 2 5 17 10 9" xfId="6093"/>
    <cellStyle name="Normal 2 5 17 10 9 2" xfId="23208"/>
    <cellStyle name="Normal 2 5 17 2" xfId="6094"/>
    <cellStyle name="Normal 2 5 17 2 10" xfId="6095"/>
    <cellStyle name="Normal 2 5 17 2 10 2" xfId="23210"/>
    <cellStyle name="Normal 2 5 17 2 11" xfId="6096"/>
    <cellStyle name="Normal 2 5 17 2 11 2" xfId="23211"/>
    <cellStyle name="Normal 2 5 17 2 12" xfId="6097"/>
    <cellStyle name="Normal 2 5 17 2 12 2" xfId="23212"/>
    <cellStyle name="Normal 2 5 17 2 13" xfId="6098"/>
    <cellStyle name="Normal 2 5 17 2 13 2" xfId="23213"/>
    <cellStyle name="Normal 2 5 17 2 14" xfId="6099"/>
    <cellStyle name="Normal 2 5 17 2 14 2" xfId="23214"/>
    <cellStyle name="Normal 2 5 17 2 15" xfId="6100"/>
    <cellStyle name="Normal 2 5 17 2 15 2" xfId="23215"/>
    <cellStyle name="Normal 2 5 17 2 16" xfId="23209"/>
    <cellStyle name="Normal 2 5 17 2 2" xfId="6101"/>
    <cellStyle name="Normal 2 5 17 2 2 2" xfId="6102"/>
    <cellStyle name="Normal 2 5 17 2 2 2 2" xfId="6103"/>
    <cellStyle name="Normal 2 5 17 2 2 2 3" xfId="23216"/>
    <cellStyle name="Normal 2 5 17 2 3" xfId="6104"/>
    <cellStyle name="Normal 2 5 17 2 4" xfId="6105"/>
    <cellStyle name="Normal 2 5 17 2 5" xfId="6106"/>
    <cellStyle name="Normal 2 5 17 2 5 2" xfId="23217"/>
    <cellStyle name="Normal 2 5 17 2 6" xfId="6107"/>
    <cellStyle name="Normal 2 5 17 2 6 2" xfId="23218"/>
    <cellStyle name="Normal 2 5 17 2 7" xfId="6108"/>
    <cellStyle name="Normal 2 5 17 2 7 2" xfId="23219"/>
    <cellStyle name="Normal 2 5 17 2 8" xfId="6109"/>
    <cellStyle name="Normal 2 5 17 2 8 2" xfId="23220"/>
    <cellStyle name="Normal 2 5 17 2 9" xfId="6110"/>
    <cellStyle name="Normal 2 5 17 2 9 2" xfId="23221"/>
    <cellStyle name="Normal 2 5 17 3" xfId="6111"/>
    <cellStyle name="Normal 2 5 17 4" xfId="6112"/>
    <cellStyle name="Normal 2 5 17 5" xfId="6113"/>
    <cellStyle name="Normal 2 5 17 6" xfId="6114"/>
    <cellStyle name="Normal 2 5 17 7" xfId="6115"/>
    <cellStyle name="Normal 2 5 17 8" xfId="6116"/>
    <cellStyle name="Normal 2 5 17 9" xfId="6117"/>
    <cellStyle name="Normal 2 5 17 9 10" xfId="6118"/>
    <cellStyle name="Normal 2 5 17 9 10 2" xfId="23223"/>
    <cellStyle name="Normal 2 5 17 9 11" xfId="6119"/>
    <cellStyle name="Normal 2 5 17 9 11 2" xfId="23224"/>
    <cellStyle name="Normal 2 5 17 9 12" xfId="6120"/>
    <cellStyle name="Normal 2 5 17 9 12 2" xfId="23225"/>
    <cellStyle name="Normal 2 5 17 9 13" xfId="6121"/>
    <cellStyle name="Normal 2 5 17 9 13 2" xfId="23226"/>
    <cellStyle name="Normal 2 5 17 9 14" xfId="23222"/>
    <cellStyle name="Normal 2 5 17 9 2" xfId="6122"/>
    <cellStyle name="Normal 2 5 17 9 2 2" xfId="6123"/>
    <cellStyle name="Normal 2 5 17 9 2 2 2" xfId="23227"/>
    <cellStyle name="Normal 2 5 17 9 3" xfId="6124"/>
    <cellStyle name="Normal 2 5 17 9 3 2" xfId="23228"/>
    <cellStyle name="Normal 2 5 17 9 4" xfId="6125"/>
    <cellStyle name="Normal 2 5 17 9 4 2" xfId="23229"/>
    <cellStyle name="Normal 2 5 17 9 5" xfId="6126"/>
    <cellStyle name="Normal 2 5 17 9 5 2" xfId="23230"/>
    <cellStyle name="Normal 2 5 17 9 6" xfId="6127"/>
    <cellStyle name="Normal 2 5 17 9 6 2" xfId="23231"/>
    <cellStyle name="Normal 2 5 17 9 7" xfId="6128"/>
    <cellStyle name="Normal 2 5 17 9 7 2" xfId="23232"/>
    <cellStyle name="Normal 2 5 17 9 8" xfId="6129"/>
    <cellStyle name="Normal 2 5 17 9 8 2" xfId="23233"/>
    <cellStyle name="Normal 2 5 17 9 9" xfId="6130"/>
    <cellStyle name="Normal 2 5 17 9 9 2" xfId="23234"/>
    <cellStyle name="Normal 2 5 170" xfId="6131"/>
    <cellStyle name="Normal 2 5 171" xfId="6132"/>
    <cellStyle name="Normal 2 5 172" xfId="6133"/>
    <cellStyle name="Normal 2 5 173" xfId="6134"/>
    <cellStyle name="Normal 2 5 174" xfId="6135"/>
    <cellStyle name="Normal 2 5 175" xfId="6136"/>
    <cellStyle name="Normal 2 5 176" xfId="6137"/>
    <cellStyle name="Normal 2 5 177" xfId="6138"/>
    <cellStyle name="Normal 2 5 178" xfId="6139"/>
    <cellStyle name="Normal 2 5 179" xfId="6140"/>
    <cellStyle name="Normal 2 5 18" xfId="6141"/>
    <cellStyle name="Normal 2 5 18 10" xfId="6142"/>
    <cellStyle name="Normal 2 5 18 10 10" xfId="6143"/>
    <cellStyle name="Normal 2 5 18 10 11" xfId="6144"/>
    <cellStyle name="Normal 2 5 18 10 12" xfId="6145"/>
    <cellStyle name="Normal 2 5 18 10 2" xfId="6146"/>
    <cellStyle name="Normal 2 5 18 10 3" xfId="6147"/>
    <cellStyle name="Normal 2 5 18 10 4" xfId="6148"/>
    <cellStyle name="Normal 2 5 18 10 5" xfId="6149"/>
    <cellStyle name="Normal 2 5 18 10 6" xfId="6150"/>
    <cellStyle name="Normal 2 5 18 10 7" xfId="6151"/>
    <cellStyle name="Normal 2 5 18 10 8" xfId="6152"/>
    <cellStyle name="Normal 2 5 18 10 9" xfId="6153"/>
    <cellStyle name="Normal 2 5 18 2" xfId="6154"/>
    <cellStyle name="Normal 2 5 18 2 10" xfId="6155"/>
    <cellStyle name="Normal 2 5 18 2 11" xfId="6156"/>
    <cellStyle name="Normal 2 5 18 2 12" xfId="6157"/>
    <cellStyle name="Normal 2 5 18 2 13" xfId="6158"/>
    <cellStyle name="Normal 2 5 18 2 14" xfId="6159"/>
    <cellStyle name="Normal 2 5 18 2 15" xfId="6160"/>
    <cellStyle name="Normal 2 5 18 2 2" xfId="6161"/>
    <cellStyle name="Normal 2 5 18 2 3" xfId="6162"/>
    <cellStyle name="Normal 2 5 18 2 4" xfId="6163"/>
    <cellStyle name="Normal 2 5 18 2 5" xfId="6164"/>
    <cellStyle name="Normal 2 5 18 2 6" xfId="6165"/>
    <cellStyle name="Normal 2 5 18 2 7" xfId="6166"/>
    <cellStyle name="Normal 2 5 18 2 8" xfId="6167"/>
    <cellStyle name="Normal 2 5 18 2 9" xfId="6168"/>
    <cellStyle name="Normal 2 5 18 3" xfId="6169"/>
    <cellStyle name="Normal 2 5 18 4" xfId="6170"/>
    <cellStyle name="Normal 2 5 18 5" xfId="6171"/>
    <cellStyle name="Normal 2 5 18 6" xfId="6172"/>
    <cellStyle name="Normal 2 5 18 7" xfId="6173"/>
    <cellStyle name="Normal 2 5 18 8" xfId="6174"/>
    <cellStyle name="Normal 2 5 18 9" xfId="6175"/>
    <cellStyle name="Normal 2 5 18 9 10" xfId="6176"/>
    <cellStyle name="Normal 2 5 18 9 11" xfId="6177"/>
    <cellStyle name="Normal 2 5 18 9 12" xfId="6178"/>
    <cellStyle name="Normal 2 5 18 9 13" xfId="6179"/>
    <cellStyle name="Normal 2 5 18 9 2" xfId="6180"/>
    <cellStyle name="Normal 2 5 18 9 3" xfId="6181"/>
    <cellStyle name="Normal 2 5 18 9 4" xfId="6182"/>
    <cellStyle name="Normal 2 5 18 9 5" xfId="6183"/>
    <cellStyle name="Normal 2 5 18 9 6" xfId="6184"/>
    <cellStyle name="Normal 2 5 18 9 7" xfId="6185"/>
    <cellStyle name="Normal 2 5 18 9 8" xfId="6186"/>
    <cellStyle name="Normal 2 5 18 9 9" xfId="6187"/>
    <cellStyle name="Normal 2 5 180" xfId="6188"/>
    <cellStyle name="Normal 2 5 181" xfId="6189"/>
    <cellStyle name="Normal 2 5 182" xfId="6190"/>
    <cellStyle name="Normal 2 5 183" xfId="6191"/>
    <cellStyle name="Normal 2 5 184" xfId="6192"/>
    <cellStyle name="Normal 2 5 185" xfId="6193"/>
    <cellStyle name="Normal 2 5 186" xfId="6194"/>
    <cellStyle name="Normal 2 5 187" xfId="6195"/>
    <cellStyle name="Normal 2 5 188" xfId="6196"/>
    <cellStyle name="Normal 2 5 19" xfId="6197"/>
    <cellStyle name="Normal 2 5 19 10" xfId="6198"/>
    <cellStyle name="Normal 2 5 19 10 10" xfId="6199"/>
    <cellStyle name="Normal 2 5 19 10 11" xfId="6200"/>
    <cellStyle name="Normal 2 5 19 10 12" xfId="6201"/>
    <cellStyle name="Normal 2 5 19 10 2" xfId="6202"/>
    <cellStyle name="Normal 2 5 19 10 3" xfId="6203"/>
    <cellStyle name="Normal 2 5 19 10 4" xfId="6204"/>
    <cellStyle name="Normal 2 5 19 10 5" xfId="6205"/>
    <cellStyle name="Normal 2 5 19 10 6" xfId="6206"/>
    <cellStyle name="Normal 2 5 19 10 7" xfId="6207"/>
    <cellStyle name="Normal 2 5 19 10 8" xfId="6208"/>
    <cellStyle name="Normal 2 5 19 10 9" xfId="6209"/>
    <cellStyle name="Normal 2 5 19 2" xfId="6210"/>
    <cellStyle name="Normal 2 5 19 2 10" xfId="6211"/>
    <cellStyle name="Normal 2 5 19 2 11" xfId="6212"/>
    <cellStyle name="Normal 2 5 19 2 12" xfId="6213"/>
    <cellStyle name="Normal 2 5 19 2 13" xfId="6214"/>
    <cellStyle name="Normal 2 5 19 2 14" xfId="6215"/>
    <cellStyle name="Normal 2 5 19 2 15" xfId="6216"/>
    <cellStyle name="Normal 2 5 19 2 2" xfId="6217"/>
    <cellStyle name="Normal 2 5 19 2 3" xfId="6218"/>
    <cellStyle name="Normal 2 5 19 2 4" xfId="6219"/>
    <cellStyle name="Normal 2 5 19 2 5" xfId="6220"/>
    <cellStyle name="Normal 2 5 19 2 6" xfId="6221"/>
    <cellStyle name="Normal 2 5 19 2 7" xfId="6222"/>
    <cellStyle name="Normal 2 5 19 2 8" xfId="6223"/>
    <cellStyle name="Normal 2 5 19 2 9" xfId="6224"/>
    <cellStyle name="Normal 2 5 19 3" xfId="6225"/>
    <cellStyle name="Normal 2 5 19 4" xfId="6226"/>
    <cellStyle name="Normal 2 5 19 5" xfId="6227"/>
    <cellStyle name="Normal 2 5 19 6" xfId="6228"/>
    <cellStyle name="Normal 2 5 19 7" xfId="6229"/>
    <cellStyle name="Normal 2 5 19 8" xfId="6230"/>
    <cellStyle name="Normal 2 5 19 9" xfId="6231"/>
    <cellStyle name="Normal 2 5 19 9 10" xfId="6232"/>
    <cellStyle name="Normal 2 5 19 9 11" xfId="6233"/>
    <cellStyle name="Normal 2 5 19 9 12" xfId="6234"/>
    <cellStyle name="Normal 2 5 19 9 13" xfId="6235"/>
    <cellStyle name="Normal 2 5 19 9 2" xfId="6236"/>
    <cellStyle name="Normal 2 5 19 9 3" xfId="6237"/>
    <cellStyle name="Normal 2 5 19 9 4" xfId="6238"/>
    <cellStyle name="Normal 2 5 19 9 5" xfId="6239"/>
    <cellStyle name="Normal 2 5 19 9 6" xfId="6240"/>
    <cellStyle name="Normal 2 5 19 9 7" xfId="6241"/>
    <cellStyle name="Normal 2 5 19 9 8" xfId="6242"/>
    <cellStyle name="Normal 2 5 19 9 9" xfId="6243"/>
    <cellStyle name="Normal 2 5 2" xfId="6244"/>
    <cellStyle name="Normal 2 5 20" xfId="6245"/>
    <cellStyle name="Normal 2 5 21" xfId="6246"/>
    <cellStyle name="Normal 2 5 22" xfId="6247"/>
    <cellStyle name="Normal 2 5 23" xfId="6248"/>
    <cellStyle name="Normal 2 5 24" xfId="6249"/>
    <cellStyle name="Normal 2 5 25" xfId="6250"/>
    <cellStyle name="Normal 2 5 26" xfId="6251"/>
    <cellStyle name="Normal 2 5 27" xfId="6252"/>
    <cellStyle name="Normal 2 5 28" xfId="6253"/>
    <cellStyle name="Normal 2 5 29" xfId="6254"/>
    <cellStyle name="Normal 2 5 3" xfId="6255"/>
    <cellStyle name="Normal 2 5 30" xfId="6256"/>
    <cellStyle name="Normal 2 5 31" xfId="6257"/>
    <cellStyle name="Normal 2 5 32" xfId="6258"/>
    <cellStyle name="Normal 2 5 33" xfId="6259"/>
    <cellStyle name="Normal 2 5 34" xfId="6260"/>
    <cellStyle name="Normal 2 5 35" xfId="6261"/>
    <cellStyle name="Normal 2 5 36" xfId="6262"/>
    <cellStyle name="Normal 2 5 37" xfId="6263"/>
    <cellStyle name="Normal 2 5 38" xfId="6264"/>
    <cellStyle name="Normal 2 5 39" xfId="6265"/>
    <cellStyle name="Normal 2 5 4" xfId="6266"/>
    <cellStyle name="Normal 2 5 40" xfId="6267"/>
    <cellStyle name="Normal 2 5 41" xfId="6268"/>
    <cellStyle name="Normal 2 5 42" xfId="6269"/>
    <cellStyle name="Normal 2 5 43" xfId="6270"/>
    <cellStyle name="Normal 2 5 44" xfId="6271"/>
    <cellStyle name="Normal 2 5 45" xfId="6272"/>
    <cellStyle name="Normal 2 5 46" xfId="6273"/>
    <cellStyle name="Normal 2 5 47" xfId="6274"/>
    <cellStyle name="Normal 2 5 48" xfId="6275"/>
    <cellStyle name="Normal 2 5 49" xfId="6276"/>
    <cellStyle name="Normal 2 5 5" xfId="6277"/>
    <cellStyle name="Normal 2 5 50" xfId="6278"/>
    <cellStyle name="Normal 2 5 51" xfId="6279"/>
    <cellStyle name="Normal 2 5 52" xfId="6280"/>
    <cellStyle name="Normal 2 5 53" xfId="6281"/>
    <cellStyle name="Normal 2 5 54" xfId="6282"/>
    <cellStyle name="Normal 2 5 55" xfId="6283"/>
    <cellStyle name="Normal 2 5 56" xfId="6284"/>
    <cellStyle name="Normal 2 5 57" xfId="6285"/>
    <cellStyle name="Normal 2 5 58" xfId="6286"/>
    <cellStyle name="Normal 2 5 59" xfId="6287"/>
    <cellStyle name="Normal 2 5 6" xfId="6288"/>
    <cellStyle name="Normal 2 5 60" xfId="6289"/>
    <cellStyle name="Normal 2 5 61" xfId="6290"/>
    <cellStyle name="Normal 2 5 62" xfId="6291"/>
    <cellStyle name="Normal 2 5 63" xfId="6292"/>
    <cellStyle name="Normal 2 5 64" xfId="6293"/>
    <cellStyle name="Normal 2 5 65" xfId="6294"/>
    <cellStyle name="Normal 2 5 66" xfId="6295"/>
    <cellStyle name="Normal 2 5 67" xfId="6296"/>
    <cellStyle name="Normal 2 5 68" xfId="6297"/>
    <cellStyle name="Normal 2 5 69" xfId="6298"/>
    <cellStyle name="Normal 2 5 7" xfId="6299"/>
    <cellStyle name="Normal 2 5 70" xfId="6300"/>
    <cellStyle name="Normal 2 5 71" xfId="6301"/>
    <cellStyle name="Normal 2 5 72" xfId="6302"/>
    <cellStyle name="Normal 2 5 73" xfId="6303"/>
    <cellStyle name="Normal 2 5 74" xfId="6304"/>
    <cellStyle name="Normal 2 5 75" xfId="6305"/>
    <cellStyle name="Normal 2 5 76" xfId="6306"/>
    <cellStyle name="Normal 2 5 77" xfId="6307"/>
    <cellStyle name="Normal 2 5 78" xfId="6308"/>
    <cellStyle name="Normal 2 5 79" xfId="6309"/>
    <cellStyle name="Normal 2 5 8" xfId="6310"/>
    <cellStyle name="Normal 2 5 80" xfId="6311"/>
    <cellStyle name="Normal 2 5 81" xfId="6312"/>
    <cellStyle name="Normal 2 5 82" xfId="6313"/>
    <cellStyle name="Normal 2 5 83" xfId="6314"/>
    <cellStyle name="Normal 2 5 84" xfId="6315"/>
    <cellStyle name="Normal 2 5 85" xfId="6316"/>
    <cellStyle name="Normal 2 5 86" xfId="6317"/>
    <cellStyle name="Normal 2 5 87" xfId="6318"/>
    <cellStyle name="Normal 2 5 88" xfId="6319"/>
    <cellStyle name="Normal 2 5 89" xfId="6320"/>
    <cellStyle name="Normal 2 5 9" xfId="6321"/>
    <cellStyle name="Normal 2 5 90" xfId="6322"/>
    <cellStyle name="Normal 2 5 91" xfId="6323"/>
    <cellStyle name="Normal 2 5 92" xfId="6324"/>
    <cellStyle name="Normal 2 5 93" xfId="6325"/>
    <cellStyle name="Normal 2 5 94" xfId="6326"/>
    <cellStyle name="Normal 2 5 95" xfId="6327"/>
    <cellStyle name="Normal 2 5 96" xfId="6328"/>
    <cellStyle name="Normal 2 5 97" xfId="6329"/>
    <cellStyle name="Normal 2 5 98" xfId="6330"/>
    <cellStyle name="Normal 2 5 99" xfId="6331"/>
    <cellStyle name="Normal 2 50" xfId="6332"/>
    <cellStyle name="Normal 2 51" xfId="6333"/>
    <cellStyle name="Normal 2 52" xfId="6334"/>
    <cellStyle name="Normal 2 53" xfId="6335"/>
    <cellStyle name="Normal 2 54" xfId="6336"/>
    <cellStyle name="Normal 2 55" xfId="6337"/>
    <cellStyle name="Normal 2 56" xfId="6338"/>
    <cellStyle name="Normal 2 57" xfId="6339"/>
    <cellStyle name="Normal 2 58" xfId="6340"/>
    <cellStyle name="Normal 2 59" xfId="6341"/>
    <cellStyle name="Normal 2 6" xfId="6342"/>
    <cellStyle name="Normal 2 6 10" xfId="6343"/>
    <cellStyle name="Normal 2 6 100" xfId="6344"/>
    <cellStyle name="Normal 2 6 101" xfId="6345"/>
    <cellStyle name="Normal 2 6 102" xfId="6346"/>
    <cellStyle name="Normal 2 6 103" xfId="6347"/>
    <cellStyle name="Normal 2 6 104" xfId="6348"/>
    <cellStyle name="Normal 2 6 105" xfId="6349"/>
    <cellStyle name="Normal 2 6 106" xfId="6350"/>
    <cellStyle name="Normal 2 6 107" xfId="6351"/>
    <cellStyle name="Normal 2 6 108" xfId="6352"/>
    <cellStyle name="Normal 2 6 109" xfId="6353"/>
    <cellStyle name="Normal 2 6 11" xfId="6354"/>
    <cellStyle name="Normal 2 6 110" xfId="6355"/>
    <cellStyle name="Normal 2 6 111" xfId="6356"/>
    <cellStyle name="Normal 2 6 112" xfId="6357"/>
    <cellStyle name="Normal 2 6 113" xfId="6358"/>
    <cellStyle name="Normal 2 6 114" xfId="6359"/>
    <cellStyle name="Normal 2 6 115" xfId="6360"/>
    <cellStyle name="Normal 2 6 116" xfId="6361"/>
    <cellStyle name="Normal 2 6 117" xfId="6362"/>
    <cellStyle name="Normal 2 6 118" xfId="6363"/>
    <cellStyle name="Normal 2 6 119" xfId="6364"/>
    <cellStyle name="Normal 2 6 12" xfId="6365"/>
    <cellStyle name="Normal 2 6 120" xfId="6366"/>
    <cellStyle name="Normal 2 6 121" xfId="6367"/>
    <cellStyle name="Normal 2 6 122" xfId="6368"/>
    <cellStyle name="Normal 2 6 123" xfId="6369"/>
    <cellStyle name="Normal 2 6 124" xfId="6370"/>
    <cellStyle name="Normal 2 6 125" xfId="6371"/>
    <cellStyle name="Normal 2 6 126" xfId="6372"/>
    <cellStyle name="Normal 2 6 127" xfId="6373"/>
    <cellStyle name="Normal 2 6 128" xfId="6374"/>
    <cellStyle name="Normal 2 6 129" xfId="6375"/>
    <cellStyle name="Normal 2 6 13" xfId="6376"/>
    <cellStyle name="Normal 2 6 130" xfId="6377"/>
    <cellStyle name="Normal 2 6 131" xfId="6378"/>
    <cellStyle name="Normal 2 6 132" xfId="6379"/>
    <cellStyle name="Normal 2 6 133" xfId="6380"/>
    <cellStyle name="Normal 2 6 134" xfId="6381"/>
    <cellStyle name="Normal 2 6 135" xfId="6382"/>
    <cellStyle name="Normal 2 6 136" xfId="6383"/>
    <cellStyle name="Normal 2 6 137" xfId="6384"/>
    <cellStyle name="Normal 2 6 138" xfId="6385"/>
    <cellStyle name="Normal 2 6 139" xfId="6386"/>
    <cellStyle name="Normal 2 6 14" xfId="6387"/>
    <cellStyle name="Normal 2 6 140" xfId="6388"/>
    <cellStyle name="Normal 2 6 141" xfId="6389"/>
    <cellStyle name="Normal 2 6 142" xfId="6390"/>
    <cellStyle name="Normal 2 6 143" xfId="6391"/>
    <cellStyle name="Normal 2 6 144" xfId="6392"/>
    <cellStyle name="Normal 2 6 145" xfId="6393"/>
    <cellStyle name="Normal 2 6 146" xfId="6394"/>
    <cellStyle name="Normal 2 6 147" xfId="6395"/>
    <cellStyle name="Normal 2 6 148" xfId="6396"/>
    <cellStyle name="Normal 2 6 149" xfId="6397"/>
    <cellStyle name="Normal 2 6 15" xfId="6398"/>
    <cellStyle name="Normal 2 6 150" xfId="6399"/>
    <cellStyle name="Normal 2 6 151" xfId="6400"/>
    <cellStyle name="Normal 2 6 152" xfId="6401"/>
    <cellStyle name="Normal 2 6 153" xfId="6402"/>
    <cellStyle name="Normal 2 6 154" xfId="6403"/>
    <cellStyle name="Normal 2 6 155" xfId="6404"/>
    <cellStyle name="Normal 2 6 156" xfId="6405"/>
    <cellStyle name="Normal 2 6 157" xfId="6406"/>
    <cellStyle name="Normal 2 6 158" xfId="6407"/>
    <cellStyle name="Normal 2 6 159" xfId="6408"/>
    <cellStyle name="Normal 2 6 16" xfId="6409"/>
    <cellStyle name="Normal 2 6 160" xfId="6410"/>
    <cellStyle name="Normal 2 6 161" xfId="6411"/>
    <cellStyle name="Normal 2 6 162" xfId="6412"/>
    <cellStyle name="Normal 2 6 163" xfId="6413"/>
    <cellStyle name="Normal 2 6 164" xfId="6414"/>
    <cellStyle name="Normal 2 6 165" xfId="6415"/>
    <cellStyle name="Normal 2 6 166" xfId="6416"/>
    <cellStyle name="Normal 2 6 167" xfId="6417"/>
    <cellStyle name="Normal 2 6 168" xfId="6418"/>
    <cellStyle name="Normal 2 6 169" xfId="6419"/>
    <cellStyle name="Normal 2 6 17" xfId="6420"/>
    <cellStyle name="Normal 2 6 170" xfId="6421"/>
    <cellStyle name="Normal 2 6 171" xfId="6422"/>
    <cellStyle name="Normal 2 6 172" xfId="6423"/>
    <cellStyle name="Normal 2 6 173" xfId="6424"/>
    <cellStyle name="Normal 2 6 174" xfId="6425"/>
    <cellStyle name="Normal 2 6 175" xfId="6426"/>
    <cellStyle name="Normal 2 6 176" xfId="6427"/>
    <cellStyle name="Normal 2 6 177" xfId="6428"/>
    <cellStyle name="Normal 2 6 178" xfId="6429"/>
    <cellStyle name="Normal 2 6 179" xfId="6430"/>
    <cellStyle name="Normal 2 6 18" xfId="6431"/>
    <cellStyle name="Normal 2 6 180" xfId="6432"/>
    <cellStyle name="Normal 2 6 181" xfId="6433"/>
    <cellStyle name="Normal 2 6 182" xfId="6434"/>
    <cellStyle name="Normal 2 6 183" xfId="6435"/>
    <cellStyle name="Normal 2 6 184" xfId="6436"/>
    <cellStyle name="Normal 2 6 185" xfId="6437"/>
    <cellStyle name="Normal 2 6 186" xfId="6438"/>
    <cellStyle name="Normal 2 6 187" xfId="6439"/>
    <cellStyle name="Normal 2 6 188" xfId="6440"/>
    <cellStyle name="Normal 2 6 19" xfId="6441"/>
    <cellStyle name="Normal 2 6 2" xfId="6442"/>
    <cellStyle name="Normal 2 6 20" xfId="6443"/>
    <cellStyle name="Normal 2 6 21" xfId="6444"/>
    <cellStyle name="Normal 2 6 22" xfId="6445"/>
    <cellStyle name="Normal 2 6 23" xfId="6446"/>
    <cellStyle name="Normal 2 6 24" xfId="6447"/>
    <cellStyle name="Normal 2 6 25" xfId="6448"/>
    <cellStyle name="Normal 2 6 26" xfId="6449"/>
    <cellStyle name="Normal 2 6 27" xfId="6450"/>
    <cellStyle name="Normal 2 6 28" xfId="6451"/>
    <cellStyle name="Normal 2 6 29" xfId="6452"/>
    <cellStyle name="Normal 2 6 3" xfId="6453"/>
    <cellStyle name="Normal 2 6 30" xfId="6454"/>
    <cellStyle name="Normal 2 6 31" xfId="6455"/>
    <cellStyle name="Normal 2 6 32" xfId="6456"/>
    <cellStyle name="Normal 2 6 33" xfId="6457"/>
    <cellStyle name="Normal 2 6 34" xfId="6458"/>
    <cellStyle name="Normal 2 6 35" xfId="6459"/>
    <cellStyle name="Normal 2 6 36" xfId="6460"/>
    <cellStyle name="Normal 2 6 37" xfId="6461"/>
    <cellStyle name="Normal 2 6 38" xfId="6462"/>
    <cellStyle name="Normal 2 6 39" xfId="6463"/>
    <cellStyle name="Normal 2 6 4" xfId="6464"/>
    <cellStyle name="Normal 2 6 40" xfId="6465"/>
    <cellStyle name="Normal 2 6 41" xfId="6466"/>
    <cellStyle name="Normal 2 6 42" xfId="6467"/>
    <cellStyle name="Normal 2 6 43" xfId="6468"/>
    <cellStyle name="Normal 2 6 44" xfId="6469"/>
    <cellStyle name="Normal 2 6 45" xfId="6470"/>
    <cellStyle name="Normal 2 6 46" xfId="6471"/>
    <cellStyle name="Normal 2 6 47" xfId="6472"/>
    <cellStyle name="Normal 2 6 48" xfId="6473"/>
    <cellStyle name="Normal 2 6 49" xfId="6474"/>
    <cellStyle name="Normal 2 6 5" xfId="6475"/>
    <cellStyle name="Normal 2 6 50" xfId="6476"/>
    <cellStyle name="Normal 2 6 51" xfId="6477"/>
    <cellStyle name="Normal 2 6 52" xfId="6478"/>
    <cellStyle name="Normal 2 6 53" xfId="6479"/>
    <cellStyle name="Normal 2 6 54" xfId="6480"/>
    <cellStyle name="Normal 2 6 55" xfId="6481"/>
    <cellStyle name="Normal 2 6 56" xfId="6482"/>
    <cellStyle name="Normal 2 6 57" xfId="6483"/>
    <cellStyle name="Normal 2 6 58" xfId="6484"/>
    <cellStyle name="Normal 2 6 59" xfId="6485"/>
    <cellStyle name="Normal 2 6 6" xfId="6486"/>
    <cellStyle name="Normal 2 6 60" xfId="6487"/>
    <cellStyle name="Normal 2 6 61" xfId="6488"/>
    <cellStyle name="Normal 2 6 62" xfId="6489"/>
    <cellStyle name="Normal 2 6 63" xfId="6490"/>
    <cellStyle name="Normal 2 6 64" xfId="6491"/>
    <cellStyle name="Normal 2 6 65" xfId="6492"/>
    <cellStyle name="Normal 2 6 66" xfId="6493"/>
    <cellStyle name="Normal 2 6 67" xfId="6494"/>
    <cellStyle name="Normal 2 6 68" xfId="6495"/>
    <cellStyle name="Normal 2 6 69" xfId="6496"/>
    <cellStyle name="Normal 2 6 7" xfId="6497"/>
    <cellStyle name="Normal 2 6 70" xfId="6498"/>
    <cellStyle name="Normal 2 6 71" xfId="6499"/>
    <cellStyle name="Normal 2 6 72" xfId="6500"/>
    <cellStyle name="Normal 2 6 73" xfId="6501"/>
    <cellStyle name="Normal 2 6 74" xfId="6502"/>
    <cellStyle name="Normal 2 6 75" xfId="6503"/>
    <cellStyle name="Normal 2 6 76" xfId="6504"/>
    <cellStyle name="Normal 2 6 77" xfId="6505"/>
    <cellStyle name="Normal 2 6 78" xfId="6506"/>
    <cellStyle name="Normal 2 6 79" xfId="6507"/>
    <cellStyle name="Normal 2 6 8" xfId="6508"/>
    <cellStyle name="Normal 2 6 80" xfId="6509"/>
    <cellStyle name="Normal 2 6 81" xfId="6510"/>
    <cellStyle name="Normal 2 6 82" xfId="6511"/>
    <cellStyle name="Normal 2 6 83" xfId="6512"/>
    <cellStyle name="Normal 2 6 84" xfId="6513"/>
    <cellStyle name="Normal 2 6 85" xfId="6514"/>
    <cellStyle name="Normal 2 6 86" xfId="6515"/>
    <cellStyle name="Normal 2 6 87" xfId="6516"/>
    <cellStyle name="Normal 2 6 88" xfId="6517"/>
    <cellStyle name="Normal 2 6 89" xfId="6518"/>
    <cellStyle name="Normal 2 6 9" xfId="6519"/>
    <cellStyle name="Normal 2 6 90" xfId="6520"/>
    <cellStyle name="Normal 2 6 91" xfId="6521"/>
    <cellStyle name="Normal 2 6 92" xfId="6522"/>
    <cellStyle name="Normal 2 6 93" xfId="6523"/>
    <cellStyle name="Normal 2 6 94" xfId="6524"/>
    <cellStyle name="Normal 2 6 95" xfId="6525"/>
    <cellStyle name="Normal 2 6 96" xfId="6526"/>
    <cellStyle name="Normal 2 6 97" xfId="6527"/>
    <cellStyle name="Normal 2 6 98" xfId="6528"/>
    <cellStyle name="Normal 2 6 99" xfId="6529"/>
    <cellStyle name="Normal 2 60" xfId="6530"/>
    <cellStyle name="Normal 2 61" xfId="6531"/>
    <cellStyle name="Normal 2 62" xfId="6532"/>
    <cellStyle name="Normal 2 63" xfId="6533"/>
    <cellStyle name="Normal 2 64" xfId="6534"/>
    <cellStyle name="Normal 2 64 10" xfId="6535"/>
    <cellStyle name="Normal 2 64 100" xfId="6536"/>
    <cellStyle name="Normal 2 64 101" xfId="6537"/>
    <cellStyle name="Normal 2 64 102" xfId="6538"/>
    <cellStyle name="Normal 2 64 103" xfId="6539"/>
    <cellStyle name="Normal 2 64 104" xfId="6540"/>
    <cellStyle name="Normal 2 64 105" xfId="6541"/>
    <cellStyle name="Normal 2 64 106" xfId="6542"/>
    <cellStyle name="Normal 2 64 107" xfId="6543"/>
    <cellStyle name="Normal 2 64 11" xfId="6544"/>
    <cellStyle name="Normal 2 64 12" xfId="6545"/>
    <cellStyle name="Normal 2 64 13" xfId="6546"/>
    <cellStyle name="Normal 2 64 14" xfId="6547"/>
    <cellStyle name="Normal 2 64 15" xfId="6548"/>
    <cellStyle name="Normal 2 64 16" xfId="6549"/>
    <cellStyle name="Normal 2 64 17" xfId="6550"/>
    <cellStyle name="Normal 2 64 18" xfId="6551"/>
    <cellStyle name="Normal 2 64 19" xfId="6552"/>
    <cellStyle name="Normal 2 64 2" xfId="6553"/>
    <cellStyle name="Normal 2 64 20" xfId="6554"/>
    <cellStyle name="Normal 2 64 21" xfId="6555"/>
    <cellStyle name="Normal 2 64 22" xfId="6556"/>
    <cellStyle name="Normal 2 64 23" xfId="6557"/>
    <cellStyle name="Normal 2 64 24" xfId="6558"/>
    <cellStyle name="Normal 2 64 25" xfId="6559"/>
    <cellStyle name="Normal 2 64 26" xfId="6560"/>
    <cellStyle name="Normal 2 64 27" xfId="6561"/>
    <cellStyle name="Normal 2 64 28" xfId="6562"/>
    <cellStyle name="Normal 2 64 29" xfId="6563"/>
    <cellStyle name="Normal 2 64 3" xfId="6564"/>
    <cellStyle name="Normal 2 64 30" xfId="6565"/>
    <cellStyle name="Normal 2 64 31" xfId="6566"/>
    <cellStyle name="Normal 2 64 32" xfId="6567"/>
    <cellStyle name="Normal 2 64 33" xfId="6568"/>
    <cellStyle name="Normal 2 64 34" xfId="6569"/>
    <cellStyle name="Normal 2 64 35" xfId="6570"/>
    <cellStyle name="Normal 2 64 36" xfId="6571"/>
    <cellStyle name="Normal 2 64 37" xfId="6572"/>
    <cellStyle name="Normal 2 64 38" xfId="6573"/>
    <cellStyle name="Normal 2 64 39" xfId="6574"/>
    <cellStyle name="Normal 2 64 4" xfId="6575"/>
    <cellStyle name="Normal 2 64 40" xfId="6576"/>
    <cellStyle name="Normal 2 64 41" xfId="6577"/>
    <cellStyle name="Normal 2 64 42" xfId="6578"/>
    <cellStyle name="Normal 2 64 43" xfId="6579"/>
    <cellStyle name="Normal 2 64 44" xfId="6580"/>
    <cellStyle name="Normal 2 64 45" xfId="6581"/>
    <cellStyle name="Normal 2 64 46" xfId="6582"/>
    <cellStyle name="Normal 2 64 47" xfId="6583"/>
    <cellStyle name="Normal 2 64 48" xfId="6584"/>
    <cellStyle name="Normal 2 64 49" xfId="6585"/>
    <cellStyle name="Normal 2 64 5" xfId="6586"/>
    <cellStyle name="Normal 2 64 50" xfId="6587"/>
    <cellStyle name="Normal 2 64 51" xfId="6588"/>
    <cellStyle name="Normal 2 64 52" xfId="6589"/>
    <cellStyle name="Normal 2 64 53" xfId="6590"/>
    <cellStyle name="Normal 2 64 54" xfId="6591"/>
    <cellStyle name="Normal 2 64 55" xfId="6592"/>
    <cellStyle name="Normal 2 64 56" xfId="6593"/>
    <cellStyle name="Normal 2 64 57" xfId="6594"/>
    <cellStyle name="Normal 2 64 58" xfId="6595"/>
    <cellStyle name="Normal 2 64 59" xfId="6596"/>
    <cellStyle name="Normal 2 64 6" xfId="6597"/>
    <cellStyle name="Normal 2 64 60" xfId="6598"/>
    <cellStyle name="Normal 2 64 61" xfId="6599"/>
    <cellStyle name="Normal 2 64 62" xfId="6600"/>
    <cellStyle name="Normal 2 64 63" xfId="6601"/>
    <cellStyle name="Normal 2 64 64" xfId="6602"/>
    <cellStyle name="Normal 2 64 65" xfId="6603"/>
    <cellStyle name="Normal 2 64 66" xfId="6604"/>
    <cellStyle name="Normal 2 64 67" xfId="6605"/>
    <cellStyle name="Normal 2 64 68" xfId="6606"/>
    <cellStyle name="Normal 2 64 69" xfId="6607"/>
    <cellStyle name="Normal 2 64 7" xfId="6608"/>
    <cellStyle name="Normal 2 64 70" xfId="6609"/>
    <cellStyle name="Normal 2 64 71" xfId="6610"/>
    <cellStyle name="Normal 2 64 72" xfId="6611"/>
    <cellStyle name="Normal 2 64 73" xfId="6612"/>
    <cellStyle name="Normal 2 64 74" xfId="6613"/>
    <cellStyle name="Normal 2 64 75" xfId="6614"/>
    <cellStyle name="Normal 2 64 76" xfId="6615"/>
    <cellStyle name="Normal 2 64 77" xfId="6616"/>
    <cellStyle name="Normal 2 64 78" xfId="6617"/>
    <cellStyle name="Normal 2 64 79" xfId="6618"/>
    <cellStyle name="Normal 2 64 8" xfId="6619"/>
    <cellStyle name="Normal 2 64 80" xfId="6620"/>
    <cellStyle name="Normal 2 64 81" xfId="6621"/>
    <cellStyle name="Normal 2 64 82" xfId="6622"/>
    <cellStyle name="Normal 2 64 83" xfId="6623"/>
    <cellStyle name="Normal 2 64 84" xfId="6624"/>
    <cellStyle name="Normal 2 64 85" xfId="6625"/>
    <cellStyle name="Normal 2 64 86" xfId="6626"/>
    <cellStyle name="Normal 2 64 87" xfId="6627"/>
    <cellStyle name="Normal 2 64 88" xfId="6628"/>
    <cellStyle name="Normal 2 64 89" xfId="6629"/>
    <cellStyle name="Normal 2 64 9" xfId="6630"/>
    <cellStyle name="Normal 2 64 90" xfId="6631"/>
    <cellStyle name="Normal 2 64 91" xfId="6632"/>
    <cellStyle name="Normal 2 64 92" xfId="6633"/>
    <cellStyle name="Normal 2 64 93" xfId="6634"/>
    <cellStyle name="Normal 2 64 94" xfId="6635"/>
    <cellStyle name="Normal 2 64 95" xfId="6636"/>
    <cellStyle name="Normal 2 64 96" xfId="6637"/>
    <cellStyle name="Normal 2 64 97" xfId="6638"/>
    <cellStyle name="Normal 2 64 98" xfId="6639"/>
    <cellStyle name="Normal 2 64 99" xfId="6640"/>
    <cellStyle name="Normal 2 65" xfId="6641"/>
    <cellStyle name="Normal 2 66" xfId="6642"/>
    <cellStyle name="Normal 2 67" xfId="6643"/>
    <cellStyle name="Normal 2 68" xfId="6644"/>
    <cellStyle name="Normal 2 69" xfId="6645"/>
    <cellStyle name="Normal 2 7" xfId="6646"/>
    <cellStyle name="Normal 2 7 10" xfId="6647"/>
    <cellStyle name="Normal 2 7 100" xfId="6648"/>
    <cellStyle name="Normal 2 7 101" xfId="6649"/>
    <cellStyle name="Normal 2 7 102" xfId="6650"/>
    <cellStyle name="Normal 2 7 103" xfId="6651"/>
    <cellStyle name="Normal 2 7 104" xfId="6652"/>
    <cellStyle name="Normal 2 7 105" xfId="6653"/>
    <cellStyle name="Normal 2 7 106" xfId="6654"/>
    <cellStyle name="Normal 2 7 107" xfId="6655"/>
    <cellStyle name="Normal 2 7 108" xfId="6656"/>
    <cellStyle name="Normal 2 7 109" xfId="6657"/>
    <cellStyle name="Normal 2 7 11" xfId="6658"/>
    <cellStyle name="Normal 2 7 110" xfId="6659"/>
    <cellStyle name="Normal 2 7 111" xfId="6660"/>
    <cellStyle name="Normal 2 7 112" xfId="6661"/>
    <cellStyle name="Normal 2 7 113" xfId="6662"/>
    <cellStyle name="Normal 2 7 114" xfId="6663"/>
    <cellStyle name="Normal 2 7 115" xfId="6664"/>
    <cellStyle name="Normal 2 7 116" xfId="6665"/>
    <cellStyle name="Normal 2 7 117" xfId="6666"/>
    <cellStyle name="Normal 2 7 118" xfId="6667"/>
    <cellStyle name="Normal 2 7 119" xfId="6668"/>
    <cellStyle name="Normal 2 7 12" xfId="6669"/>
    <cellStyle name="Normal 2 7 120" xfId="6670"/>
    <cellStyle name="Normal 2 7 121" xfId="6671"/>
    <cellStyle name="Normal 2 7 122" xfId="6672"/>
    <cellStyle name="Normal 2 7 123" xfId="6673"/>
    <cellStyle name="Normal 2 7 124" xfId="6674"/>
    <cellStyle name="Normal 2 7 125" xfId="6675"/>
    <cellStyle name="Normal 2 7 126" xfId="6676"/>
    <cellStyle name="Normal 2 7 127" xfId="6677"/>
    <cellStyle name="Normal 2 7 128" xfId="6678"/>
    <cellStyle name="Normal 2 7 129" xfId="6679"/>
    <cellStyle name="Normal 2 7 13" xfId="6680"/>
    <cellStyle name="Normal 2 7 130" xfId="6681"/>
    <cellStyle name="Normal 2 7 131" xfId="6682"/>
    <cellStyle name="Normal 2 7 132" xfId="6683"/>
    <cellStyle name="Normal 2 7 133" xfId="6684"/>
    <cellStyle name="Normal 2 7 134" xfId="6685"/>
    <cellStyle name="Normal 2 7 135" xfId="6686"/>
    <cellStyle name="Normal 2 7 136" xfId="6687"/>
    <cellStyle name="Normal 2 7 137" xfId="6688"/>
    <cellStyle name="Normal 2 7 138" xfId="6689"/>
    <cellStyle name="Normal 2 7 139" xfId="6690"/>
    <cellStyle name="Normal 2 7 14" xfId="6691"/>
    <cellStyle name="Normal 2 7 140" xfId="6692"/>
    <cellStyle name="Normal 2 7 141" xfId="6693"/>
    <cellStyle name="Normal 2 7 142" xfId="6694"/>
    <cellStyle name="Normal 2 7 143" xfId="6695"/>
    <cellStyle name="Normal 2 7 144" xfId="6696"/>
    <cellStyle name="Normal 2 7 145" xfId="6697"/>
    <cellStyle name="Normal 2 7 146" xfId="6698"/>
    <cellStyle name="Normal 2 7 147" xfId="6699"/>
    <cellStyle name="Normal 2 7 148" xfId="6700"/>
    <cellStyle name="Normal 2 7 149" xfId="6701"/>
    <cellStyle name="Normal 2 7 15" xfId="6702"/>
    <cellStyle name="Normal 2 7 150" xfId="6703"/>
    <cellStyle name="Normal 2 7 151" xfId="6704"/>
    <cellStyle name="Normal 2 7 152" xfId="6705"/>
    <cellStyle name="Normal 2 7 153" xfId="6706"/>
    <cellStyle name="Normal 2 7 154" xfId="6707"/>
    <cellStyle name="Normal 2 7 155" xfId="6708"/>
    <cellStyle name="Normal 2 7 156" xfId="6709"/>
    <cellStyle name="Normal 2 7 157" xfId="6710"/>
    <cellStyle name="Normal 2 7 158" xfId="6711"/>
    <cellStyle name="Normal 2 7 159" xfId="6712"/>
    <cellStyle name="Normal 2 7 16" xfId="6713"/>
    <cellStyle name="Normal 2 7 160" xfId="6714"/>
    <cellStyle name="Normal 2 7 161" xfId="6715"/>
    <cellStyle name="Normal 2 7 162" xfId="6716"/>
    <cellStyle name="Normal 2 7 163" xfId="6717"/>
    <cellStyle name="Normal 2 7 164" xfId="6718"/>
    <cellStyle name="Normal 2 7 165" xfId="6719"/>
    <cellStyle name="Normal 2 7 166" xfId="6720"/>
    <cellStyle name="Normal 2 7 167" xfId="6721"/>
    <cellStyle name="Normal 2 7 168" xfId="6722"/>
    <cellStyle name="Normal 2 7 169" xfId="6723"/>
    <cellStyle name="Normal 2 7 17" xfId="6724"/>
    <cellStyle name="Normal 2 7 170" xfId="6725"/>
    <cellStyle name="Normal 2 7 171" xfId="6726"/>
    <cellStyle name="Normal 2 7 172" xfId="6727"/>
    <cellStyle name="Normal 2 7 173" xfId="6728"/>
    <cellStyle name="Normal 2 7 174" xfId="6729"/>
    <cellStyle name="Normal 2 7 175" xfId="6730"/>
    <cellStyle name="Normal 2 7 176" xfId="6731"/>
    <cellStyle name="Normal 2 7 177" xfId="6732"/>
    <cellStyle name="Normal 2 7 178" xfId="6733"/>
    <cellStyle name="Normal 2 7 179" xfId="6734"/>
    <cellStyle name="Normal 2 7 18" xfId="6735"/>
    <cellStyle name="Normal 2 7 180" xfId="6736"/>
    <cellStyle name="Normal 2 7 181" xfId="6737"/>
    <cellStyle name="Normal 2 7 182" xfId="6738"/>
    <cellStyle name="Normal 2 7 183" xfId="6739"/>
    <cellStyle name="Normal 2 7 184" xfId="6740"/>
    <cellStyle name="Normal 2 7 185" xfId="6741"/>
    <cellStyle name="Normal 2 7 186" xfId="6742"/>
    <cellStyle name="Normal 2 7 187" xfId="6743"/>
    <cellStyle name="Normal 2 7 188" xfId="6744"/>
    <cellStyle name="Normal 2 7 19" xfId="6745"/>
    <cellStyle name="Normal 2 7 2" xfId="6746"/>
    <cellStyle name="Normal 2 7 20" xfId="6747"/>
    <cellStyle name="Normal 2 7 21" xfId="6748"/>
    <cellStyle name="Normal 2 7 22" xfId="6749"/>
    <cellStyle name="Normal 2 7 23" xfId="6750"/>
    <cellStyle name="Normal 2 7 24" xfId="6751"/>
    <cellStyle name="Normal 2 7 25" xfId="6752"/>
    <cellStyle name="Normal 2 7 26" xfId="6753"/>
    <cellStyle name="Normal 2 7 27" xfId="6754"/>
    <cellStyle name="Normal 2 7 28" xfId="6755"/>
    <cellStyle name="Normal 2 7 29" xfId="6756"/>
    <cellStyle name="Normal 2 7 3" xfId="6757"/>
    <cellStyle name="Normal 2 7 30" xfId="6758"/>
    <cellStyle name="Normal 2 7 31" xfId="6759"/>
    <cellStyle name="Normal 2 7 32" xfId="6760"/>
    <cellStyle name="Normal 2 7 33" xfId="6761"/>
    <cellStyle name="Normal 2 7 34" xfId="6762"/>
    <cellStyle name="Normal 2 7 35" xfId="6763"/>
    <cellStyle name="Normal 2 7 36" xfId="6764"/>
    <cellStyle name="Normal 2 7 37" xfId="6765"/>
    <cellStyle name="Normal 2 7 38" xfId="6766"/>
    <cellStyle name="Normal 2 7 39" xfId="6767"/>
    <cellStyle name="Normal 2 7 4" xfId="6768"/>
    <cellStyle name="Normal 2 7 40" xfId="6769"/>
    <cellStyle name="Normal 2 7 41" xfId="6770"/>
    <cellStyle name="Normal 2 7 42" xfId="6771"/>
    <cellStyle name="Normal 2 7 43" xfId="6772"/>
    <cellStyle name="Normal 2 7 44" xfId="6773"/>
    <cellStyle name="Normal 2 7 45" xfId="6774"/>
    <cellStyle name="Normal 2 7 46" xfId="6775"/>
    <cellStyle name="Normal 2 7 47" xfId="6776"/>
    <cellStyle name="Normal 2 7 48" xfId="6777"/>
    <cellStyle name="Normal 2 7 49" xfId="6778"/>
    <cellStyle name="Normal 2 7 5" xfId="6779"/>
    <cellStyle name="Normal 2 7 50" xfId="6780"/>
    <cellStyle name="Normal 2 7 51" xfId="6781"/>
    <cellStyle name="Normal 2 7 52" xfId="6782"/>
    <cellStyle name="Normal 2 7 53" xfId="6783"/>
    <cellStyle name="Normal 2 7 54" xfId="6784"/>
    <cellStyle name="Normal 2 7 55" xfId="6785"/>
    <cellStyle name="Normal 2 7 56" xfId="6786"/>
    <cellStyle name="Normal 2 7 57" xfId="6787"/>
    <cellStyle name="Normal 2 7 58" xfId="6788"/>
    <cellStyle name="Normal 2 7 59" xfId="6789"/>
    <cellStyle name="Normal 2 7 6" xfId="6790"/>
    <cellStyle name="Normal 2 7 60" xfId="6791"/>
    <cellStyle name="Normal 2 7 61" xfId="6792"/>
    <cellStyle name="Normal 2 7 62" xfId="6793"/>
    <cellStyle name="Normal 2 7 63" xfId="6794"/>
    <cellStyle name="Normal 2 7 64" xfId="6795"/>
    <cellStyle name="Normal 2 7 65" xfId="6796"/>
    <cellStyle name="Normal 2 7 66" xfId="6797"/>
    <cellStyle name="Normal 2 7 67" xfId="6798"/>
    <cellStyle name="Normal 2 7 68" xfId="6799"/>
    <cellStyle name="Normal 2 7 69" xfId="6800"/>
    <cellStyle name="Normal 2 7 7" xfId="6801"/>
    <cellStyle name="Normal 2 7 70" xfId="6802"/>
    <cellStyle name="Normal 2 7 71" xfId="6803"/>
    <cellStyle name="Normal 2 7 72" xfId="6804"/>
    <cellStyle name="Normal 2 7 73" xfId="6805"/>
    <cellStyle name="Normal 2 7 74" xfId="6806"/>
    <cellStyle name="Normal 2 7 75" xfId="6807"/>
    <cellStyle name="Normal 2 7 76" xfId="6808"/>
    <cellStyle name="Normal 2 7 77" xfId="6809"/>
    <cellStyle name="Normal 2 7 78" xfId="6810"/>
    <cellStyle name="Normal 2 7 79" xfId="6811"/>
    <cellStyle name="Normal 2 7 8" xfId="6812"/>
    <cellStyle name="Normal 2 7 80" xfId="6813"/>
    <cellStyle name="Normal 2 7 81" xfId="6814"/>
    <cellStyle name="Normal 2 7 82" xfId="6815"/>
    <cellStyle name="Normal 2 7 83" xfId="6816"/>
    <cellStyle name="Normal 2 7 84" xfId="6817"/>
    <cellStyle name="Normal 2 7 85" xfId="6818"/>
    <cellStyle name="Normal 2 7 86" xfId="6819"/>
    <cellStyle name="Normal 2 7 87" xfId="6820"/>
    <cellStyle name="Normal 2 7 88" xfId="6821"/>
    <cellStyle name="Normal 2 7 89" xfId="6822"/>
    <cellStyle name="Normal 2 7 9" xfId="6823"/>
    <cellStyle name="Normal 2 7 90" xfId="6824"/>
    <cellStyle name="Normal 2 7 91" xfId="6825"/>
    <cellStyle name="Normal 2 7 92" xfId="6826"/>
    <cellStyle name="Normal 2 7 93" xfId="6827"/>
    <cellStyle name="Normal 2 7 94" xfId="6828"/>
    <cellStyle name="Normal 2 7 95" xfId="6829"/>
    <cellStyle name="Normal 2 7 96" xfId="6830"/>
    <cellStyle name="Normal 2 7 97" xfId="6831"/>
    <cellStyle name="Normal 2 7 98" xfId="6832"/>
    <cellStyle name="Normal 2 7 99" xfId="6833"/>
    <cellStyle name="Normal 2 70" xfId="6834"/>
    <cellStyle name="Normal 2 70 2" xfId="6835"/>
    <cellStyle name="Normal 2 70 2 2" xfId="6836"/>
    <cellStyle name="Normal 2 70 3" xfId="6837"/>
    <cellStyle name="Normal 2 70 3 2" xfId="6838"/>
    <cellStyle name="Normal 2 70 4" xfId="6839"/>
    <cellStyle name="Normal 2 70 4 2" xfId="6840"/>
    <cellStyle name="Normal 2 70 5" xfId="6841"/>
    <cellStyle name="Normal 2 70 6" xfId="6842"/>
    <cellStyle name="Normal 2 71" xfId="6843"/>
    <cellStyle name="Normal 2 71 2" xfId="6844"/>
    <cellStyle name="Normal 2 71 2 2" xfId="6845"/>
    <cellStyle name="Normal 2 71 3" xfId="6846"/>
    <cellStyle name="Normal 2 71 3 2" xfId="6847"/>
    <cellStyle name="Normal 2 71 4" xfId="6848"/>
    <cellStyle name="Normal 2 71 4 2" xfId="6849"/>
    <cellStyle name="Normal 2 71 5" xfId="6850"/>
    <cellStyle name="Normal 2 71 6" xfId="6851"/>
    <cellStyle name="Normal 2 72" xfId="6852"/>
    <cellStyle name="Normal 2 72 2" xfId="6853"/>
    <cellStyle name="Normal 2 72 2 2" xfId="6854"/>
    <cellStyle name="Normal 2 72 3" xfId="6855"/>
    <cellStyle name="Normal 2 72 3 2" xfId="6856"/>
    <cellStyle name="Normal 2 72 4" xfId="6857"/>
    <cellStyle name="Normal 2 72 4 2" xfId="6858"/>
    <cellStyle name="Normal 2 72 5" xfId="6859"/>
    <cellStyle name="Normal 2 72 6" xfId="6860"/>
    <cellStyle name="Normal 2 73" xfId="6861"/>
    <cellStyle name="Normal 2 73 2" xfId="6862"/>
    <cellStyle name="Normal 2 73 2 2" xfId="6863"/>
    <cellStyle name="Normal 2 73 3" xfId="6864"/>
    <cellStyle name="Normal 2 73 3 2" xfId="6865"/>
    <cellStyle name="Normal 2 73 4" xfId="6866"/>
    <cellStyle name="Normal 2 73 4 2" xfId="6867"/>
    <cellStyle name="Normal 2 73 5" xfId="6868"/>
    <cellStyle name="Normal 2 73 6" xfId="6869"/>
    <cellStyle name="Normal 2 74" xfId="6870"/>
    <cellStyle name="Normal 2 74 2" xfId="6871"/>
    <cellStyle name="Normal 2 74 2 2" xfId="6872"/>
    <cellStyle name="Normal 2 74 3" xfId="6873"/>
    <cellStyle name="Normal 2 74 3 2" xfId="6874"/>
    <cellStyle name="Normal 2 74 4" xfId="6875"/>
    <cellStyle name="Normal 2 74 4 2" xfId="6876"/>
    <cellStyle name="Normal 2 74 5" xfId="6877"/>
    <cellStyle name="Normal 2 74 6" xfId="6878"/>
    <cellStyle name="Normal 2 75" xfId="6879"/>
    <cellStyle name="Normal 2 76" xfId="6880"/>
    <cellStyle name="Normal 2 77" xfId="6881"/>
    <cellStyle name="Normal 2 78" xfId="6882"/>
    <cellStyle name="Normal 2 79" xfId="6883"/>
    <cellStyle name="Normal 2 8" xfId="6884"/>
    <cellStyle name="Normal 2 8 10" xfId="6885"/>
    <cellStyle name="Normal 2 8 100" xfId="6886"/>
    <cellStyle name="Normal 2 8 101" xfId="6887"/>
    <cellStyle name="Normal 2 8 102" xfId="6888"/>
    <cellStyle name="Normal 2 8 103" xfId="6889"/>
    <cellStyle name="Normal 2 8 104" xfId="6890"/>
    <cellStyle name="Normal 2 8 105" xfId="6891"/>
    <cellStyle name="Normal 2 8 106" xfId="6892"/>
    <cellStyle name="Normal 2 8 107" xfId="6893"/>
    <cellStyle name="Normal 2 8 108" xfId="6894"/>
    <cellStyle name="Normal 2 8 109" xfId="6895"/>
    <cellStyle name="Normal 2 8 11" xfId="6896"/>
    <cellStyle name="Normal 2 8 110" xfId="6897"/>
    <cellStyle name="Normal 2 8 111" xfId="6898"/>
    <cellStyle name="Normal 2 8 112" xfId="6899"/>
    <cellStyle name="Normal 2 8 113" xfId="6900"/>
    <cellStyle name="Normal 2 8 114" xfId="6901"/>
    <cellStyle name="Normal 2 8 115" xfId="6902"/>
    <cellStyle name="Normal 2 8 116" xfId="6903"/>
    <cellStyle name="Normal 2 8 116 8" xfId="6904"/>
    <cellStyle name="Normal 2 8 117" xfId="6905"/>
    <cellStyle name="Normal 2 8 118" xfId="6906"/>
    <cellStyle name="Normal 2 8 119" xfId="6907"/>
    <cellStyle name="Normal 2 8 12" xfId="6908"/>
    <cellStyle name="Normal 2 8 120" xfId="6909"/>
    <cellStyle name="Normal 2 8 121" xfId="6910"/>
    <cellStyle name="Normal 2 8 122" xfId="6911"/>
    <cellStyle name="Normal 2 8 123" xfId="6912"/>
    <cellStyle name="Normal 2 8 124" xfId="6913"/>
    <cellStyle name="Normal 2 8 125" xfId="6914"/>
    <cellStyle name="Normal 2 8 126" xfId="6915"/>
    <cellStyle name="Normal 2 8 127" xfId="6916"/>
    <cellStyle name="Normal 2 8 128" xfId="6917"/>
    <cellStyle name="Normal 2 8 129" xfId="6918"/>
    <cellStyle name="Normal 2 8 13" xfId="6919"/>
    <cellStyle name="Normal 2 8 130" xfId="6920"/>
    <cellStyle name="Normal 2 8 131" xfId="6921"/>
    <cellStyle name="Normal 2 8 132" xfId="6922"/>
    <cellStyle name="Normal 2 8 133" xfId="6923"/>
    <cellStyle name="Normal 2 8 134" xfId="6924"/>
    <cellStyle name="Normal 2 8 135" xfId="6925"/>
    <cellStyle name="Normal 2 8 136" xfId="6926"/>
    <cellStyle name="Normal 2 8 137" xfId="6927"/>
    <cellStyle name="Normal 2 8 138" xfId="6928"/>
    <cellStyle name="Normal 2 8 139" xfId="6929"/>
    <cellStyle name="Normal 2 8 14" xfId="6930"/>
    <cellStyle name="Normal 2 8 140" xfId="6931"/>
    <cellStyle name="Normal 2 8 141" xfId="6932"/>
    <cellStyle name="Normal 2 8 142" xfId="6933"/>
    <cellStyle name="Normal 2 8 143" xfId="6934"/>
    <cellStyle name="Normal 2 8 144" xfId="6935"/>
    <cellStyle name="Normal 2 8 145" xfId="6936"/>
    <cellStyle name="Normal 2 8 146" xfId="6937"/>
    <cellStyle name="Normal 2 8 147" xfId="6938"/>
    <cellStyle name="Normal 2 8 148" xfId="6939"/>
    <cellStyle name="Normal 2 8 149" xfId="6940"/>
    <cellStyle name="Normal 2 8 15" xfId="6941"/>
    <cellStyle name="Normal 2 8 150" xfId="6942"/>
    <cellStyle name="Normal 2 8 151" xfId="6943"/>
    <cellStyle name="Normal 2 8 152" xfId="6944"/>
    <cellStyle name="Normal 2 8 153" xfId="6945"/>
    <cellStyle name="Normal 2 8 154" xfId="6946"/>
    <cellStyle name="Normal 2 8 155" xfId="6947"/>
    <cellStyle name="Normal 2 8 156" xfId="6948"/>
    <cellStyle name="Normal 2 8 157" xfId="6949"/>
    <cellStyle name="Normal 2 8 158" xfId="6950"/>
    <cellStyle name="Normal 2 8 159" xfId="6951"/>
    <cellStyle name="Normal 2 8 16" xfId="6952"/>
    <cellStyle name="Normal 2 8 160" xfId="6953"/>
    <cellStyle name="Normal 2 8 161" xfId="6954"/>
    <cellStyle name="Normal 2 8 162" xfId="6955"/>
    <cellStyle name="Normal 2 8 163" xfId="6956"/>
    <cellStyle name="Normal 2 8 164" xfId="6957"/>
    <cellStyle name="Normal 2 8 165" xfId="6958"/>
    <cellStyle name="Normal 2 8 166" xfId="6959"/>
    <cellStyle name="Normal 2 8 167" xfId="6960"/>
    <cellStyle name="Normal 2 8 168" xfId="6961"/>
    <cellStyle name="Normal 2 8 169" xfId="6962"/>
    <cellStyle name="Normal 2 8 17" xfId="6963"/>
    <cellStyle name="Normal 2 8 170" xfId="6964"/>
    <cellStyle name="Normal 2 8 171" xfId="6965"/>
    <cellStyle name="Normal 2 8 172" xfId="6966"/>
    <cellStyle name="Normal 2 8 173" xfId="6967"/>
    <cellStyle name="Normal 2 8 174" xfId="6968"/>
    <cellStyle name="Normal 2 8 175" xfId="6969"/>
    <cellStyle name="Normal 2 8 176" xfId="6970"/>
    <cellStyle name="Normal 2 8 177" xfId="6971"/>
    <cellStyle name="Normal 2 8 178" xfId="6972"/>
    <cellStyle name="Normal 2 8 179" xfId="6973"/>
    <cellStyle name="Normal 2 8 18" xfId="6974"/>
    <cellStyle name="Normal 2 8 180" xfId="6975"/>
    <cellStyle name="Normal 2 8 181" xfId="6976"/>
    <cellStyle name="Normal 2 8 182" xfId="6977"/>
    <cellStyle name="Normal 2 8 183" xfId="6978"/>
    <cellStyle name="Normal 2 8 184" xfId="6979"/>
    <cellStyle name="Normal 2 8 185" xfId="6980"/>
    <cellStyle name="Normal 2 8 186" xfId="6981"/>
    <cellStyle name="Normal 2 8 187" xfId="6982"/>
    <cellStyle name="Normal 2 8 188" xfId="6983"/>
    <cellStyle name="Normal 2 8 19" xfId="6984"/>
    <cellStyle name="Normal 2 8 2" xfId="6985"/>
    <cellStyle name="Normal 2 8 20" xfId="6986"/>
    <cellStyle name="Normal 2 8 21" xfId="6987"/>
    <cellStyle name="Normal 2 8 22" xfId="6988"/>
    <cellStyle name="Normal 2 8 23" xfId="6989"/>
    <cellStyle name="Normal 2 8 24" xfId="6990"/>
    <cellStyle name="Normal 2 8 25" xfId="6991"/>
    <cellStyle name="Normal 2 8 26" xfId="6992"/>
    <cellStyle name="Normal 2 8 27" xfId="6993"/>
    <cellStyle name="Normal 2 8 28" xfId="6994"/>
    <cellStyle name="Normal 2 8 29" xfId="6995"/>
    <cellStyle name="Normal 2 8 3" xfId="6996"/>
    <cellStyle name="Normal 2 8 30" xfId="6997"/>
    <cellStyle name="Normal 2 8 31" xfId="6998"/>
    <cellStyle name="Normal 2 8 32" xfId="6999"/>
    <cellStyle name="Normal 2 8 33" xfId="7000"/>
    <cellStyle name="Normal 2 8 34" xfId="7001"/>
    <cellStyle name="Normal 2 8 35" xfId="7002"/>
    <cellStyle name="Normal 2 8 36" xfId="7003"/>
    <cellStyle name="Normal 2 8 37" xfId="7004"/>
    <cellStyle name="Normal 2 8 38" xfId="7005"/>
    <cellStyle name="Normal 2 8 39" xfId="7006"/>
    <cellStyle name="Normal 2 8 4" xfId="7007"/>
    <cellStyle name="Normal 2 8 40" xfId="7008"/>
    <cellStyle name="Normal 2 8 41" xfId="7009"/>
    <cellStyle name="Normal 2 8 42" xfId="7010"/>
    <cellStyle name="Normal 2 8 43" xfId="7011"/>
    <cellStyle name="Normal 2 8 44" xfId="7012"/>
    <cellStyle name="Normal 2 8 45" xfId="7013"/>
    <cellStyle name="Normal 2 8 46" xfId="7014"/>
    <cellStyle name="Normal 2 8 47" xfId="7015"/>
    <cellStyle name="Normal 2 8 48" xfId="7016"/>
    <cellStyle name="Normal 2 8 49" xfId="7017"/>
    <cellStyle name="Normal 2 8 5" xfId="7018"/>
    <cellStyle name="Normal 2 8 50" xfId="7019"/>
    <cellStyle name="Normal 2 8 51" xfId="7020"/>
    <cellStyle name="Normal 2 8 52" xfId="7021"/>
    <cellStyle name="Normal 2 8 53" xfId="7022"/>
    <cellStyle name="Normal 2 8 54" xfId="7023"/>
    <cellStyle name="Normal 2 8 55" xfId="7024"/>
    <cellStyle name="Normal 2 8 56" xfId="7025"/>
    <cellStyle name="Normal 2 8 57" xfId="7026"/>
    <cellStyle name="Normal 2 8 58" xfId="7027"/>
    <cellStyle name="Normal 2 8 59" xfId="7028"/>
    <cellStyle name="Normal 2 8 6" xfId="7029"/>
    <cellStyle name="Normal 2 8 60" xfId="7030"/>
    <cellStyle name="Normal 2 8 61" xfId="7031"/>
    <cellStyle name="Normal 2 8 62" xfId="7032"/>
    <cellStyle name="Normal 2 8 63" xfId="7033"/>
    <cellStyle name="Normal 2 8 64" xfId="7034"/>
    <cellStyle name="Normal 2 8 65" xfId="7035"/>
    <cellStyle name="Normal 2 8 66" xfId="7036"/>
    <cellStyle name="Normal 2 8 67" xfId="7037"/>
    <cellStyle name="Normal 2 8 68" xfId="7038"/>
    <cellStyle name="Normal 2 8 69" xfId="7039"/>
    <cellStyle name="Normal 2 8 7" xfId="7040"/>
    <cellStyle name="Normal 2 8 70" xfId="7041"/>
    <cellStyle name="Normal 2 8 71" xfId="7042"/>
    <cellStyle name="Normal 2 8 72" xfId="7043"/>
    <cellStyle name="Normal 2 8 73" xfId="7044"/>
    <cellStyle name="Normal 2 8 74" xfId="7045"/>
    <cellStyle name="Normal 2 8 75" xfId="7046"/>
    <cellStyle name="Normal 2 8 76" xfId="7047"/>
    <cellStyle name="Normal 2 8 77" xfId="7048"/>
    <cellStyle name="Normal 2 8 78" xfId="7049"/>
    <cellStyle name="Normal 2 8 79" xfId="7050"/>
    <cellStyle name="Normal 2 8 8" xfId="7051"/>
    <cellStyle name="Normal 2 8 80" xfId="7052"/>
    <cellStyle name="Normal 2 8 81" xfId="7053"/>
    <cellStyle name="Normal 2 8 82" xfId="7054"/>
    <cellStyle name="Normal 2 8 83" xfId="7055"/>
    <cellStyle name="Normal 2 8 84" xfId="7056"/>
    <cellStyle name="Normal 2 8 85" xfId="7057"/>
    <cellStyle name="Normal 2 8 86" xfId="7058"/>
    <cellStyle name="Normal 2 8 87" xfId="7059"/>
    <cellStyle name="Normal 2 8 88" xfId="7060"/>
    <cellStyle name="Normal 2 8 89" xfId="7061"/>
    <cellStyle name="Normal 2 8 9" xfId="7062"/>
    <cellStyle name="Normal 2 8 90" xfId="7063"/>
    <cellStyle name="Normal 2 8 91" xfId="7064"/>
    <cellStyle name="Normal 2 8 92" xfId="7065"/>
    <cellStyle name="Normal 2 8 93" xfId="7066"/>
    <cellStyle name="Normal 2 8 94" xfId="7067"/>
    <cellStyle name="Normal 2 8 95" xfId="7068"/>
    <cellStyle name="Normal 2 8 96" xfId="7069"/>
    <cellStyle name="Normal 2 8 97" xfId="7070"/>
    <cellStyle name="Normal 2 8 98" xfId="7071"/>
    <cellStyle name="Normal 2 8 99" xfId="7072"/>
    <cellStyle name="Normal 2 80" xfId="7073"/>
    <cellStyle name="Normal 2 81" xfId="7074"/>
    <cellStyle name="Normal 2 82" xfId="7075"/>
    <cellStyle name="Normal 2 83" xfId="7076"/>
    <cellStyle name="Normal 2 84" xfId="7077"/>
    <cellStyle name="Normal 2 85" xfId="7078"/>
    <cellStyle name="Normal 2 86" xfId="7079"/>
    <cellStyle name="Normal 2 87" xfId="7080"/>
    <cellStyle name="Normal 2 87 10" xfId="7081"/>
    <cellStyle name="Normal 2 87 11" xfId="7082"/>
    <cellStyle name="Normal 2 87 12" xfId="7083"/>
    <cellStyle name="Normal 2 87 13" xfId="7084"/>
    <cellStyle name="Normal 2 87 14" xfId="7085"/>
    <cellStyle name="Normal 2 87 15" xfId="7086"/>
    <cellStyle name="Normal 2 87 16" xfId="7087"/>
    <cellStyle name="Normal 2 87 17" xfId="7088"/>
    <cellStyle name="Normal 2 87 18" xfId="7089"/>
    <cellStyle name="Normal 2 87 19" xfId="7090"/>
    <cellStyle name="Normal 2 87 2" xfId="7091"/>
    <cellStyle name="Normal 2 87 20" xfId="7092"/>
    <cellStyle name="Normal 2 87 21" xfId="7093"/>
    <cellStyle name="Normal 2 87 22" xfId="7094"/>
    <cellStyle name="Normal 2 87 23" xfId="7095"/>
    <cellStyle name="Normal 2 87 24" xfId="7096"/>
    <cellStyle name="Normal 2 87 25" xfId="7097"/>
    <cellStyle name="Normal 2 87 26" xfId="7098"/>
    <cellStyle name="Normal 2 87 27" xfId="7099"/>
    <cellStyle name="Normal 2 87 28" xfId="7100"/>
    <cellStyle name="Normal 2 87 29" xfId="7101"/>
    <cellStyle name="Normal 2 87 3" xfId="7102"/>
    <cellStyle name="Normal 2 87 30" xfId="7103"/>
    <cellStyle name="Normal 2 87 31" xfId="7104"/>
    <cellStyle name="Normal 2 87 32" xfId="7105"/>
    <cellStyle name="Normal 2 87 33" xfId="7106"/>
    <cellStyle name="Normal 2 87 34" xfId="7107"/>
    <cellStyle name="Normal 2 87 35" xfId="7108"/>
    <cellStyle name="Normal 2 87 36" xfId="7109"/>
    <cellStyle name="Normal 2 87 37" xfId="7110"/>
    <cellStyle name="Normal 2 87 38" xfId="7111"/>
    <cellStyle name="Normal 2 87 39" xfId="7112"/>
    <cellStyle name="Normal 2 87 4" xfId="7113"/>
    <cellStyle name="Normal 2 87 40" xfId="7114"/>
    <cellStyle name="Normal 2 87 41" xfId="7115"/>
    <cellStyle name="Normal 2 87 42" xfId="7116"/>
    <cellStyle name="Normal 2 87 43" xfId="7117"/>
    <cellStyle name="Normal 2 87 44" xfId="7118"/>
    <cellStyle name="Normal 2 87 45" xfId="7119"/>
    <cellStyle name="Normal 2 87 46" xfId="7120"/>
    <cellStyle name="Normal 2 87 47" xfId="7121"/>
    <cellStyle name="Normal 2 87 48" xfId="7122"/>
    <cellStyle name="Normal 2 87 49" xfId="7123"/>
    <cellStyle name="Normal 2 87 5" xfId="7124"/>
    <cellStyle name="Normal 2 87 50" xfId="7125"/>
    <cellStyle name="Normal 2 87 51" xfId="7126"/>
    <cellStyle name="Normal 2 87 52" xfId="7127"/>
    <cellStyle name="Normal 2 87 53" xfId="7128"/>
    <cellStyle name="Normal 2 87 54" xfId="7129"/>
    <cellStyle name="Normal 2 87 54 7" xfId="7130"/>
    <cellStyle name="Normal 2 87 55" xfId="7131"/>
    <cellStyle name="Normal 2 87 56" xfId="7132"/>
    <cellStyle name="Normal 2 87 57" xfId="7133"/>
    <cellStyle name="Normal 2 87 58" xfId="7134"/>
    <cellStyle name="Normal 2 87 59" xfId="7135"/>
    <cellStyle name="Normal 2 87 6" xfId="7136"/>
    <cellStyle name="Normal 2 87 60" xfId="7137"/>
    <cellStyle name="Normal 2 87 61" xfId="7138"/>
    <cellStyle name="Normal 2 87 62" xfId="7139"/>
    <cellStyle name="Normal 2 87 63" xfId="7140"/>
    <cellStyle name="Normal 2 87 64" xfId="7141"/>
    <cellStyle name="Normal 2 87 65" xfId="7142"/>
    <cellStyle name="Normal 2 87 7" xfId="7143"/>
    <cellStyle name="Normal 2 87 8" xfId="7144"/>
    <cellStyle name="Normal 2 87 9" xfId="7145"/>
    <cellStyle name="Normal 2 88" xfId="7146"/>
    <cellStyle name="Normal 2 88 10" xfId="7147"/>
    <cellStyle name="Normal 2 88 11" xfId="7148"/>
    <cellStyle name="Normal 2 88 12" xfId="7149"/>
    <cellStyle name="Normal 2 88 13" xfId="7150"/>
    <cellStyle name="Normal 2 88 14" xfId="7151"/>
    <cellStyle name="Normal 2 88 15" xfId="7152"/>
    <cellStyle name="Normal 2 88 16" xfId="7153"/>
    <cellStyle name="Normal 2 88 17" xfId="7154"/>
    <cellStyle name="Normal 2 88 18" xfId="7155"/>
    <cellStyle name="Normal 2 88 19" xfId="7156"/>
    <cellStyle name="Normal 2 88 2" xfId="7157"/>
    <cellStyle name="Normal 2 88 20" xfId="7158"/>
    <cellStyle name="Normal 2 88 21" xfId="7159"/>
    <cellStyle name="Normal 2 88 22" xfId="7160"/>
    <cellStyle name="Normal 2 88 23" xfId="7161"/>
    <cellStyle name="Normal 2 88 24" xfId="7162"/>
    <cellStyle name="Normal 2 88 25" xfId="7163"/>
    <cellStyle name="Normal 2 88 26" xfId="7164"/>
    <cellStyle name="Normal 2 88 27" xfId="7165"/>
    <cellStyle name="Normal 2 88 28" xfId="7166"/>
    <cellStyle name="Normal 2 88 29" xfId="7167"/>
    <cellStyle name="Normal 2 88 3" xfId="7168"/>
    <cellStyle name="Normal 2 88 30" xfId="7169"/>
    <cellStyle name="Normal 2 88 31" xfId="7170"/>
    <cellStyle name="Normal 2 88 32" xfId="7171"/>
    <cellStyle name="Normal 2 88 33" xfId="7172"/>
    <cellStyle name="Normal 2 88 34" xfId="7173"/>
    <cellStyle name="Normal 2 88 35" xfId="7174"/>
    <cellStyle name="Normal 2 88 36" xfId="7175"/>
    <cellStyle name="Normal 2 88 36 7" xfId="7176"/>
    <cellStyle name="Normal 2 88 37" xfId="7177"/>
    <cellStyle name="Normal 2 88 38" xfId="7178"/>
    <cellStyle name="Normal 2 88 39" xfId="7179"/>
    <cellStyle name="Normal 2 88 4" xfId="7180"/>
    <cellStyle name="Normal 2 88 40" xfId="7181"/>
    <cellStyle name="Normal 2 88 41" xfId="7182"/>
    <cellStyle name="Normal 2 88 42" xfId="7183"/>
    <cellStyle name="Normal 2 88 43" xfId="7184"/>
    <cellStyle name="Normal 2 88 44" xfId="7185"/>
    <cellStyle name="Normal 2 88 45" xfId="7186"/>
    <cellStyle name="Normal 2 88 46" xfId="7187"/>
    <cellStyle name="Normal 2 88 47" xfId="7188"/>
    <cellStyle name="Normal 2 88 48" xfId="7189"/>
    <cellStyle name="Normal 2 88 49" xfId="7190"/>
    <cellStyle name="Normal 2 88 5" xfId="7191"/>
    <cellStyle name="Normal 2 88 50" xfId="7192"/>
    <cellStyle name="Normal 2 88 51" xfId="7193"/>
    <cellStyle name="Normal 2 88 52" xfId="7194"/>
    <cellStyle name="Normal 2 88 53" xfId="7195"/>
    <cellStyle name="Normal 2 88 54" xfId="7196"/>
    <cellStyle name="Normal 2 88 55" xfId="7197"/>
    <cellStyle name="Normal 2 88 56" xfId="7198"/>
    <cellStyle name="Normal 2 88 57" xfId="7199"/>
    <cellStyle name="Normal 2 88 58" xfId="7200"/>
    <cellStyle name="Normal 2 88 59" xfId="7201"/>
    <cellStyle name="Normal 2 88 6" xfId="7202"/>
    <cellStyle name="Normal 2 88 60" xfId="7203"/>
    <cellStyle name="Normal 2 88 61" xfId="7204"/>
    <cellStyle name="Normal 2 88 62" xfId="7205"/>
    <cellStyle name="Normal 2 88 63" xfId="7206"/>
    <cellStyle name="Normal 2 88 64" xfId="7207"/>
    <cellStyle name="Normal 2 88 65" xfId="7208"/>
    <cellStyle name="Normal 2 88 7" xfId="7209"/>
    <cellStyle name="Normal 2 88 8" xfId="7210"/>
    <cellStyle name="Normal 2 88 9" xfId="7211"/>
    <cellStyle name="Normal 2 89" xfId="7212"/>
    <cellStyle name="Normal 2 89 10" xfId="7213"/>
    <cellStyle name="Normal 2 89 11" xfId="7214"/>
    <cellStyle name="Normal 2 89 12" xfId="7215"/>
    <cellStyle name="Normal 2 89 13" xfId="7216"/>
    <cellStyle name="Normal 2 89 14" xfId="7217"/>
    <cellStyle name="Normal 2 89 15" xfId="7218"/>
    <cellStyle name="Normal 2 89 16" xfId="7219"/>
    <cellStyle name="Normal 2 89 17" xfId="7220"/>
    <cellStyle name="Normal 2 89 18" xfId="7221"/>
    <cellStyle name="Normal 2 89 19" xfId="7222"/>
    <cellStyle name="Normal 2 89 2" xfId="7223"/>
    <cellStyle name="Normal 2 89 20" xfId="7224"/>
    <cellStyle name="Normal 2 89 21" xfId="7225"/>
    <cellStyle name="Normal 2 89 22" xfId="7226"/>
    <cellStyle name="Normal 2 89 23" xfId="7227"/>
    <cellStyle name="Normal 2 89 24" xfId="7228"/>
    <cellStyle name="Normal 2 89 25" xfId="7229"/>
    <cellStyle name="Normal 2 89 26" xfId="7230"/>
    <cellStyle name="Normal 2 89 27" xfId="7231"/>
    <cellStyle name="Normal 2 89 28" xfId="7232"/>
    <cellStyle name="Normal 2 89 29" xfId="7233"/>
    <cellStyle name="Normal 2 89 3" xfId="7234"/>
    <cellStyle name="Normal 2 89 30" xfId="7235"/>
    <cellStyle name="Normal 2 89 31" xfId="7236"/>
    <cellStyle name="Normal 2 89 32" xfId="7237"/>
    <cellStyle name="Normal 2 89 33" xfId="7238"/>
    <cellStyle name="Normal 2 89 34" xfId="7239"/>
    <cellStyle name="Normal 2 89 35" xfId="7240"/>
    <cellStyle name="Normal 2 89 36" xfId="7241"/>
    <cellStyle name="Normal 2 89 37" xfId="7242"/>
    <cellStyle name="Normal 2 89 38" xfId="7243"/>
    <cellStyle name="Normal 2 89 39" xfId="7244"/>
    <cellStyle name="Normal 2 89 4" xfId="7245"/>
    <cellStyle name="Normal 2 89 40" xfId="7246"/>
    <cellStyle name="Normal 2 89 41" xfId="7247"/>
    <cellStyle name="Normal 2 89 42" xfId="7248"/>
    <cellStyle name="Normal 2 89 43" xfId="7249"/>
    <cellStyle name="Normal 2 89 43 8" xfId="7250"/>
    <cellStyle name="Normal 2 89 44" xfId="7251"/>
    <cellStyle name="Normal 2 89 45" xfId="7252"/>
    <cellStyle name="Normal 2 89 46" xfId="7253"/>
    <cellStyle name="Normal 2 89 47" xfId="7254"/>
    <cellStyle name="Normal 2 89 48" xfId="7255"/>
    <cellStyle name="Normal 2 89 49" xfId="7256"/>
    <cellStyle name="Normal 2 89 5" xfId="7257"/>
    <cellStyle name="Normal 2 89 50" xfId="7258"/>
    <cellStyle name="Normal 2 89 51" xfId="7259"/>
    <cellStyle name="Normal 2 89 52" xfId="7260"/>
    <cellStyle name="Normal 2 89 53" xfId="7261"/>
    <cellStyle name="Normal 2 89 54" xfId="7262"/>
    <cellStyle name="Normal 2 89 55" xfId="7263"/>
    <cellStyle name="Normal 2 89 56" xfId="7264"/>
    <cellStyle name="Normal 2 89 57" xfId="7265"/>
    <cellStyle name="Normal 2 89 58" xfId="7266"/>
    <cellStyle name="Normal 2 89 59" xfId="7267"/>
    <cellStyle name="Normal 2 89 6" xfId="7268"/>
    <cellStyle name="Normal 2 89 60" xfId="7269"/>
    <cellStyle name="Normal 2 89 61" xfId="7270"/>
    <cellStyle name="Normal 2 89 62" xfId="7271"/>
    <cellStyle name="Normal 2 89 63" xfId="7272"/>
    <cellStyle name="Normal 2 89 64" xfId="7273"/>
    <cellStyle name="Normal 2 89 65" xfId="7274"/>
    <cellStyle name="Normal 2 89 7" xfId="7275"/>
    <cellStyle name="Normal 2 89 8" xfId="7276"/>
    <cellStyle name="Normal 2 89 9" xfId="7277"/>
    <cellStyle name="Normal 2 9" xfId="7278"/>
    <cellStyle name="Normal 2 9 2" xfId="7279"/>
    <cellStyle name="Normal 2 9 3" xfId="7280"/>
    <cellStyle name="Normal 2 9 4" xfId="7281"/>
    <cellStyle name="Normal 2 9 5" xfId="7282"/>
    <cellStyle name="Normal 2 9 6" xfId="7283"/>
    <cellStyle name="Normal 2 9 7" xfId="7284"/>
    <cellStyle name="Normal 2 90" xfId="7285"/>
    <cellStyle name="Normal 2 90 10" xfId="7286"/>
    <cellStyle name="Normal 2 90 11" xfId="7287"/>
    <cellStyle name="Normal 2 90 12" xfId="7288"/>
    <cellStyle name="Normal 2 90 13" xfId="7289"/>
    <cellStyle name="Normal 2 90 14" xfId="7290"/>
    <cellStyle name="Normal 2 90 15" xfId="7291"/>
    <cellStyle name="Normal 2 90 16" xfId="7292"/>
    <cellStyle name="Normal 2 90 17" xfId="7293"/>
    <cellStyle name="Normal 2 90 18" xfId="7294"/>
    <cellStyle name="Normal 2 90 19" xfId="7295"/>
    <cellStyle name="Normal 2 90 2" xfId="7296"/>
    <cellStyle name="Normal 2 90 20" xfId="7297"/>
    <cellStyle name="Normal 2 90 21" xfId="7298"/>
    <cellStyle name="Normal 2 90 22" xfId="7299"/>
    <cellStyle name="Normal 2 90 23" xfId="7300"/>
    <cellStyle name="Normal 2 90 24" xfId="7301"/>
    <cellStyle name="Normal 2 90 25" xfId="7302"/>
    <cellStyle name="Normal 2 90 26" xfId="7303"/>
    <cellStyle name="Normal 2 90 27" xfId="7304"/>
    <cellStyle name="Normal 2 90 28" xfId="7305"/>
    <cellStyle name="Normal 2 90 29" xfId="7306"/>
    <cellStyle name="Normal 2 90 3" xfId="7307"/>
    <cellStyle name="Normal 2 90 30" xfId="7308"/>
    <cellStyle name="Normal 2 90 31" xfId="7309"/>
    <cellStyle name="Normal 2 90 32" xfId="7310"/>
    <cellStyle name="Normal 2 90 33" xfId="7311"/>
    <cellStyle name="Normal 2 90 34" xfId="7312"/>
    <cellStyle name="Normal 2 90 35" xfId="7313"/>
    <cellStyle name="Normal 2 90 36" xfId="7314"/>
    <cellStyle name="Normal 2 90 37" xfId="7315"/>
    <cellStyle name="Normal 2 90 38" xfId="7316"/>
    <cellStyle name="Normal 2 90 39" xfId="7317"/>
    <cellStyle name="Normal 2 90 4" xfId="7318"/>
    <cellStyle name="Normal 2 90 40" xfId="7319"/>
    <cellStyle name="Normal 2 90 41" xfId="7320"/>
    <cellStyle name="Normal 2 90 42" xfId="7321"/>
    <cellStyle name="Normal 2 90 43" xfId="7322"/>
    <cellStyle name="Normal 2 90 44" xfId="7323"/>
    <cellStyle name="Normal 2 90 45" xfId="7324"/>
    <cellStyle name="Normal 2 90 46" xfId="7325"/>
    <cellStyle name="Normal 2 90 47" xfId="7326"/>
    <cellStyle name="Normal 2 90 48" xfId="7327"/>
    <cellStyle name="Normal 2 90 49" xfId="7328"/>
    <cellStyle name="Normal 2 90 5" xfId="7329"/>
    <cellStyle name="Normal 2 90 50" xfId="7330"/>
    <cellStyle name="Normal 2 90 51" xfId="7331"/>
    <cellStyle name="Normal 2 90 52" xfId="7332"/>
    <cellStyle name="Normal 2 90 53" xfId="7333"/>
    <cellStyle name="Normal 2 90 54" xfId="7334"/>
    <cellStyle name="Normal 2 90 55" xfId="7335"/>
    <cellStyle name="Normal 2 90 56" xfId="7336"/>
    <cellStyle name="Normal 2 90 57" xfId="7337"/>
    <cellStyle name="Normal 2 90 58" xfId="7338"/>
    <cellStyle name="Normal 2 90 59" xfId="7339"/>
    <cellStyle name="Normal 2 90 6" xfId="7340"/>
    <cellStyle name="Normal 2 90 60" xfId="7341"/>
    <cellStyle name="Normal 2 90 61" xfId="7342"/>
    <cellStyle name="Normal 2 90 62" xfId="7343"/>
    <cellStyle name="Normal 2 90 63" xfId="7344"/>
    <cellStyle name="Normal 2 90 64" xfId="7345"/>
    <cellStyle name="Normal 2 90 65" xfId="7346"/>
    <cellStyle name="Normal 2 90 7" xfId="7347"/>
    <cellStyle name="Normal 2 90 8" xfId="7348"/>
    <cellStyle name="Normal 2 90 9" xfId="7349"/>
    <cellStyle name="Normal 2 91" xfId="7350"/>
    <cellStyle name="Normal 2 91 10" xfId="7351"/>
    <cellStyle name="Normal 2 91 11" xfId="7352"/>
    <cellStyle name="Normal 2 91 12" xfId="7353"/>
    <cellStyle name="Normal 2 91 13" xfId="7354"/>
    <cellStyle name="Normal 2 91 14" xfId="7355"/>
    <cellStyle name="Normal 2 91 15" xfId="7356"/>
    <cellStyle name="Normal 2 91 16" xfId="7357"/>
    <cellStyle name="Normal 2 91 17" xfId="7358"/>
    <cellStyle name="Normal 2 91 18" xfId="7359"/>
    <cellStyle name="Normal 2 91 19" xfId="7360"/>
    <cellStyle name="Normal 2 91 2" xfId="7361"/>
    <cellStyle name="Normal 2 91 20" xfId="7362"/>
    <cellStyle name="Normal 2 91 21" xfId="7363"/>
    <cellStyle name="Normal 2 91 22" xfId="7364"/>
    <cellStyle name="Normal 2 91 22 7" xfId="7365"/>
    <cellStyle name="Normal 2 91 22 7 2" xfId="23235"/>
    <cellStyle name="Normal 2 91 23" xfId="7366"/>
    <cellStyle name="Normal 2 91 24" xfId="7367"/>
    <cellStyle name="Normal 2 91 25" xfId="7368"/>
    <cellStyle name="Normal 2 91 26" xfId="7369"/>
    <cellStyle name="Normal 2 91 27" xfId="7370"/>
    <cellStyle name="Normal 2 91 28" xfId="7371"/>
    <cellStyle name="Normal 2 91 29" xfId="7372"/>
    <cellStyle name="Normal 2 91 3" xfId="7373"/>
    <cellStyle name="Normal 2 91 30" xfId="7374"/>
    <cellStyle name="Normal 2 91 31" xfId="7375"/>
    <cellStyle name="Normal 2 91 32" xfId="7376"/>
    <cellStyle name="Normal 2 91 33" xfId="7377"/>
    <cellStyle name="Normal 2 91 34" xfId="7378"/>
    <cellStyle name="Normal 2 91 35" xfId="7379"/>
    <cellStyle name="Normal 2 91 36" xfId="7380"/>
    <cellStyle name="Normal 2 91 37" xfId="7381"/>
    <cellStyle name="Normal 2 91 38" xfId="7382"/>
    <cellStyle name="Normal 2 91 39" xfId="7383"/>
    <cellStyle name="Normal 2 91 4" xfId="7384"/>
    <cellStyle name="Normal 2 91 5" xfId="7385"/>
    <cellStyle name="Normal 2 91 6" xfId="7386"/>
    <cellStyle name="Normal 2 91 7" xfId="7387"/>
    <cellStyle name="Normal 2 91 8" xfId="7388"/>
    <cellStyle name="Normal 2 91 9" xfId="7389"/>
    <cellStyle name="Normal 2 92" xfId="7390"/>
    <cellStyle name="Normal 2 92 2" xfId="7391"/>
    <cellStyle name="Normal 2 92 3" xfId="7392"/>
    <cellStyle name="Normal 2 93" xfId="7393"/>
    <cellStyle name="Normal 2 93 2" xfId="7394"/>
    <cellStyle name="Normal 2 93 2 2" xfId="7395"/>
    <cellStyle name="Normal 2 93 2 2 2" xfId="7396"/>
    <cellStyle name="Normal 2 93 3" xfId="7397"/>
    <cellStyle name="Normal 2 93 4" xfId="7398"/>
    <cellStyle name="Normal 2 93 5" xfId="7399"/>
    <cellStyle name="Normal 2 94" xfId="7400"/>
    <cellStyle name="Normal 2 95" xfId="7401"/>
    <cellStyle name="Normal 2 96" xfId="7402"/>
    <cellStyle name="Normal 2 97" xfId="7403"/>
    <cellStyle name="Normal 2 98" xfId="7404"/>
    <cellStyle name="Normal 2 99" xfId="7405"/>
    <cellStyle name="Normal 2 99 2" xfId="7406"/>
    <cellStyle name="Normal 2 99 2 2" xfId="7407"/>
    <cellStyle name="Normal 20" xfId="7408"/>
    <cellStyle name="Normal 20 2" xfId="7409"/>
    <cellStyle name="Normal 20 2 2" xfId="7410"/>
    <cellStyle name="Normal 20 2 3" xfId="7411"/>
    <cellStyle name="Normal 20 2 4" xfId="7412"/>
    <cellStyle name="Normal 20 2 5" xfId="7413"/>
    <cellStyle name="Normal 20 2 6" xfId="7414"/>
    <cellStyle name="Normal 20 2 7" xfId="7415"/>
    <cellStyle name="Normal 20 3" xfId="7416"/>
    <cellStyle name="Normal 20 4" xfId="7417"/>
    <cellStyle name="Normal 20 5" xfId="7418"/>
    <cellStyle name="Normal 20 6" xfId="7419"/>
    <cellStyle name="Normal 20 7" xfId="7420"/>
    <cellStyle name="Normal 20 8" xfId="7421"/>
    <cellStyle name="Normal 21" xfId="7422"/>
    <cellStyle name="Normal 21 2" xfId="7423"/>
    <cellStyle name="Normal 21 2 2" xfId="7424"/>
    <cellStyle name="Normal 21 2 3" xfId="7425"/>
    <cellStyle name="Normal 21 2 4" xfId="7426"/>
    <cellStyle name="Normal 21 2 5" xfId="7427"/>
    <cellStyle name="Normal 21 2 6" xfId="7428"/>
    <cellStyle name="Normal 21 2 7" xfId="7429"/>
    <cellStyle name="Normal 21 3" xfId="7430"/>
    <cellStyle name="Normal 21 4" xfId="7431"/>
    <cellStyle name="Normal 21 5" xfId="7432"/>
    <cellStyle name="Normal 21 6" xfId="7433"/>
    <cellStyle name="Normal 21 7" xfId="7434"/>
    <cellStyle name="Normal 21 8" xfId="7435"/>
    <cellStyle name="Normal 214" xfId="7436"/>
    <cellStyle name="Normal 216" xfId="7437"/>
    <cellStyle name="Normal 22" xfId="7438"/>
    <cellStyle name="Normal 22 10" xfId="7439"/>
    <cellStyle name="Normal 22 100" xfId="7440"/>
    <cellStyle name="Normal 22 101" xfId="7441"/>
    <cellStyle name="Normal 22 102" xfId="7442"/>
    <cellStyle name="Normal 22 103" xfId="7443"/>
    <cellStyle name="Normal 22 104" xfId="7444"/>
    <cellStyle name="Normal 22 105" xfId="7445"/>
    <cellStyle name="Normal 22 106" xfId="7446"/>
    <cellStyle name="Normal 22 107" xfId="7447"/>
    <cellStyle name="Normal 22 108" xfId="7448"/>
    <cellStyle name="Normal 22 109" xfId="7449"/>
    <cellStyle name="Normal 22 11" xfId="7450"/>
    <cellStyle name="Normal 22 110" xfId="7451"/>
    <cellStyle name="Normal 22 111" xfId="7452"/>
    <cellStyle name="Normal 22 112" xfId="7453"/>
    <cellStyle name="Normal 22 113" xfId="7454"/>
    <cellStyle name="Normal 22 114" xfId="7455"/>
    <cellStyle name="Normal 22 115" xfId="7456"/>
    <cellStyle name="Normal 22 116" xfId="7457"/>
    <cellStyle name="Normal 22 117" xfId="7458"/>
    <cellStyle name="Normal 22 118" xfId="7459"/>
    <cellStyle name="Normal 22 119" xfId="7460"/>
    <cellStyle name="Normal 22 12" xfId="7461"/>
    <cellStyle name="Normal 22 120" xfId="7462"/>
    <cellStyle name="Normal 22 121" xfId="7463"/>
    <cellStyle name="Normal 22 122" xfId="7464"/>
    <cellStyle name="Normal 22 123" xfId="7465"/>
    <cellStyle name="Normal 22 124" xfId="7466"/>
    <cellStyle name="Normal 22 125" xfId="7467"/>
    <cellStyle name="Normal 22 126" xfId="7468"/>
    <cellStyle name="Normal 22 127" xfId="7469"/>
    <cellStyle name="Normal 22 128" xfId="7470"/>
    <cellStyle name="Normal 22 129" xfId="7471"/>
    <cellStyle name="Normal 22 13" xfId="7472"/>
    <cellStyle name="Normal 22 130" xfId="7473"/>
    <cellStyle name="Normal 22 131" xfId="7474"/>
    <cellStyle name="Normal 22 132" xfId="7475"/>
    <cellStyle name="Normal 22 133" xfId="7476"/>
    <cellStyle name="Normal 22 134" xfId="7477"/>
    <cellStyle name="Normal 22 135" xfId="7478"/>
    <cellStyle name="Normal 22 136" xfId="7479"/>
    <cellStyle name="Normal 22 137" xfId="7480"/>
    <cellStyle name="Normal 22 138" xfId="7481"/>
    <cellStyle name="Normal 22 139" xfId="7482"/>
    <cellStyle name="Normal 22 14" xfId="7483"/>
    <cellStyle name="Normal 22 140" xfId="7484"/>
    <cellStyle name="Normal 22 141" xfId="7485"/>
    <cellStyle name="Normal 22 142" xfId="7486"/>
    <cellStyle name="Normal 22 143" xfId="7487"/>
    <cellStyle name="Normal 22 144" xfId="7488"/>
    <cellStyle name="Normal 22 145" xfId="7489"/>
    <cellStyle name="Normal 22 146" xfId="7490"/>
    <cellStyle name="Normal 22 147" xfId="7491"/>
    <cellStyle name="Normal 22 148" xfId="7492"/>
    <cellStyle name="Normal 22 149" xfId="7493"/>
    <cellStyle name="Normal 22 15" xfId="7494"/>
    <cellStyle name="Normal 22 150" xfId="7495"/>
    <cellStyle name="Normal 22 151" xfId="7496"/>
    <cellStyle name="Normal 22 152" xfId="7497"/>
    <cellStyle name="Normal 22 153" xfId="7498"/>
    <cellStyle name="Normal 22 154" xfId="7499"/>
    <cellStyle name="Normal 22 155" xfId="7500"/>
    <cellStyle name="Normal 22 156" xfId="7501"/>
    <cellStyle name="Normal 22 157" xfId="7502"/>
    <cellStyle name="Normal 22 158" xfId="7503"/>
    <cellStyle name="Normal 22 159" xfId="7504"/>
    <cellStyle name="Normal 22 16" xfId="7505"/>
    <cellStyle name="Normal 22 160" xfId="7506"/>
    <cellStyle name="Normal 22 161" xfId="7507"/>
    <cellStyle name="Normal 22 162" xfId="7508"/>
    <cellStyle name="Normal 22 163" xfId="7509"/>
    <cellStyle name="Normal 22 164" xfId="7510"/>
    <cellStyle name="Normal 22 165" xfId="7511"/>
    <cellStyle name="Normal 22 166" xfId="7512"/>
    <cellStyle name="Normal 22 167" xfId="7513"/>
    <cellStyle name="Normal 22 168" xfId="7514"/>
    <cellStyle name="Normal 22 169" xfId="7515"/>
    <cellStyle name="Normal 22 17" xfId="7516"/>
    <cellStyle name="Normal 22 170" xfId="7517"/>
    <cellStyle name="Normal 22 171" xfId="7518"/>
    <cellStyle name="Normal 22 172" xfId="7519"/>
    <cellStyle name="Normal 22 173" xfId="7520"/>
    <cellStyle name="Normal 22 174" xfId="7521"/>
    <cellStyle name="Normal 22 175" xfId="7522"/>
    <cellStyle name="Normal 22 176" xfId="7523"/>
    <cellStyle name="Normal 22 177" xfId="7524"/>
    <cellStyle name="Normal 22 178" xfId="7525"/>
    <cellStyle name="Normal 22 179" xfId="7526"/>
    <cellStyle name="Normal 22 18" xfId="7527"/>
    <cellStyle name="Normal 22 180" xfId="7528"/>
    <cellStyle name="Normal 22 181" xfId="7529"/>
    <cellStyle name="Normal 22 182" xfId="7530"/>
    <cellStyle name="Normal 22 183" xfId="7531"/>
    <cellStyle name="Normal 22 184" xfId="7532"/>
    <cellStyle name="Normal 22 185" xfId="7533"/>
    <cellStyle name="Normal 22 186" xfId="7534"/>
    <cellStyle name="Normal 22 187" xfId="7535"/>
    <cellStyle name="Normal 22 188" xfId="7536"/>
    <cellStyle name="Normal 22 19" xfId="7537"/>
    <cellStyle name="Normal 22 2" xfId="7538"/>
    <cellStyle name="Normal 22 20" xfId="7539"/>
    <cellStyle name="Normal 22 21" xfId="7540"/>
    <cellStyle name="Normal 22 22" xfId="7541"/>
    <cellStyle name="Normal 22 23" xfId="7542"/>
    <cellStyle name="Normal 22 24" xfId="7543"/>
    <cellStyle name="Normal 22 25" xfId="7544"/>
    <cellStyle name="Normal 22 26" xfId="7545"/>
    <cellStyle name="Normal 22 27" xfId="7546"/>
    <cellStyle name="Normal 22 28" xfId="7547"/>
    <cellStyle name="Normal 22 29" xfId="7548"/>
    <cellStyle name="Normal 22 3" xfId="7549"/>
    <cellStyle name="Normal 22 30" xfId="7550"/>
    <cellStyle name="Normal 22 31" xfId="7551"/>
    <cellStyle name="Normal 22 32" xfId="7552"/>
    <cellStyle name="Normal 22 33" xfId="7553"/>
    <cellStyle name="Normal 22 34" xfId="7554"/>
    <cellStyle name="Normal 22 35" xfId="7555"/>
    <cellStyle name="Normal 22 36" xfId="7556"/>
    <cellStyle name="Normal 22 37" xfId="7557"/>
    <cellStyle name="Normal 22 38" xfId="7558"/>
    <cellStyle name="Normal 22 39" xfId="7559"/>
    <cellStyle name="Normal 22 4" xfId="7560"/>
    <cellStyle name="Normal 22 40" xfId="7561"/>
    <cellStyle name="Normal 22 41" xfId="7562"/>
    <cellStyle name="Normal 22 42" xfId="7563"/>
    <cellStyle name="Normal 22 43" xfId="7564"/>
    <cellStyle name="Normal 22 44" xfId="7565"/>
    <cellStyle name="Normal 22 45" xfId="7566"/>
    <cellStyle name="Normal 22 46" xfId="7567"/>
    <cellStyle name="Normal 22 47" xfId="7568"/>
    <cellStyle name="Normal 22 48" xfId="7569"/>
    <cellStyle name="Normal 22 49" xfId="7570"/>
    <cellStyle name="Normal 22 5" xfId="7571"/>
    <cellStyle name="Normal 22 50" xfId="7572"/>
    <cellStyle name="Normal 22 51" xfId="7573"/>
    <cellStyle name="Normal 22 52" xfId="7574"/>
    <cellStyle name="Normal 22 53" xfId="7575"/>
    <cellStyle name="Normal 22 54" xfId="7576"/>
    <cellStyle name="Normal 22 55" xfId="7577"/>
    <cellStyle name="Normal 22 56" xfId="7578"/>
    <cellStyle name="Normal 22 57" xfId="7579"/>
    <cellStyle name="Normal 22 58" xfId="7580"/>
    <cellStyle name="Normal 22 59" xfId="7581"/>
    <cellStyle name="Normal 22 6" xfId="7582"/>
    <cellStyle name="Normal 22 60" xfId="7583"/>
    <cellStyle name="Normal 22 61" xfId="7584"/>
    <cellStyle name="Normal 22 62" xfId="7585"/>
    <cellStyle name="Normal 22 63" xfId="7586"/>
    <cellStyle name="Normal 22 64" xfId="7587"/>
    <cellStyle name="Normal 22 65" xfId="7588"/>
    <cellStyle name="Normal 22 66" xfId="7589"/>
    <cellStyle name="Normal 22 67" xfId="7590"/>
    <cellStyle name="Normal 22 68" xfId="7591"/>
    <cellStyle name="Normal 22 69" xfId="7592"/>
    <cellStyle name="Normal 22 7" xfId="7593"/>
    <cellStyle name="Normal 22 70" xfId="7594"/>
    <cellStyle name="Normal 22 71" xfId="7595"/>
    <cellStyle name="Normal 22 72" xfId="7596"/>
    <cellStyle name="Normal 22 73" xfId="7597"/>
    <cellStyle name="Normal 22 74" xfId="7598"/>
    <cellStyle name="Normal 22 75" xfId="7599"/>
    <cellStyle name="Normal 22 76" xfId="7600"/>
    <cellStyle name="Normal 22 77" xfId="7601"/>
    <cellStyle name="Normal 22 78" xfId="7602"/>
    <cellStyle name="Normal 22 79" xfId="7603"/>
    <cellStyle name="Normal 22 8" xfId="7604"/>
    <cellStyle name="Normal 22 80" xfId="7605"/>
    <cellStyle name="Normal 22 81" xfId="7606"/>
    <cellStyle name="Normal 22 82" xfId="7607"/>
    <cellStyle name="Normal 22 83" xfId="7608"/>
    <cellStyle name="Normal 22 84" xfId="7609"/>
    <cellStyle name="Normal 22 85" xfId="7610"/>
    <cellStyle name="Normal 22 86" xfId="7611"/>
    <cellStyle name="Normal 22 87" xfId="7612"/>
    <cellStyle name="Normal 22 88" xfId="7613"/>
    <cellStyle name="Normal 22 89" xfId="7614"/>
    <cellStyle name="Normal 22 9" xfId="7615"/>
    <cellStyle name="Normal 22 90" xfId="7616"/>
    <cellStyle name="Normal 22 91" xfId="7617"/>
    <cellStyle name="Normal 22 92" xfId="7618"/>
    <cellStyle name="Normal 22 93" xfId="7619"/>
    <cellStyle name="Normal 22 94" xfId="7620"/>
    <cellStyle name="Normal 22 95" xfId="7621"/>
    <cellStyle name="Normal 22 96" xfId="7622"/>
    <cellStyle name="Normal 22 97" xfId="7623"/>
    <cellStyle name="Normal 22 98" xfId="7624"/>
    <cellStyle name="Normal 22 99" xfId="7625"/>
    <cellStyle name="Normal 23" xfId="7626"/>
    <cellStyle name="Normal 23 10" xfId="7627"/>
    <cellStyle name="Normal 23 100" xfId="7628"/>
    <cellStyle name="Normal 23 101" xfId="7629"/>
    <cellStyle name="Normal 23 102" xfId="7630"/>
    <cellStyle name="Normal 23 103" xfId="7631"/>
    <cellStyle name="Normal 23 104" xfId="7632"/>
    <cellStyle name="Normal 23 105" xfId="7633"/>
    <cellStyle name="Normal 23 106" xfId="7634"/>
    <cellStyle name="Normal 23 107" xfId="7635"/>
    <cellStyle name="Normal 23 108" xfId="7636"/>
    <cellStyle name="Normal 23 109" xfId="7637"/>
    <cellStyle name="Normal 23 109 7" xfId="7638"/>
    <cellStyle name="Normal 23 11" xfId="7639"/>
    <cellStyle name="Normal 23 110" xfId="7640"/>
    <cellStyle name="Normal 23 111" xfId="7641"/>
    <cellStyle name="Normal 23 112" xfId="7642"/>
    <cellStyle name="Normal 23 113" xfId="7643"/>
    <cellStyle name="Normal 23 114" xfId="7644"/>
    <cellStyle name="Normal 23 115" xfId="7645"/>
    <cellStyle name="Normal 23 116" xfId="7646"/>
    <cellStyle name="Normal 23 117" xfId="7647"/>
    <cellStyle name="Normal 23 118" xfId="7648"/>
    <cellStyle name="Normal 23 119" xfId="7649"/>
    <cellStyle name="Normal 23 12" xfId="7650"/>
    <cellStyle name="Normal 23 120" xfId="7651"/>
    <cellStyle name="Normal 23 121" xfId="7652"/>
    <cellStyle name="Normal 23 122" xfId="7653"/>
    <cellStyle name="Normal 23 123" xfId="7654"/>
    <cellStyle name="Normal 23 124" xfId="7655"/>
    <cellStyle name="Normal 23 125" xfId="7656"/>
    <cellStyle name="Normal 23 126" xfId="7657"/>
    <cellStyle name="Normal 23 127" xfId="7658"/>
    <cellStyle name="Normal 23 128" xfId="7659"/>
    <cellStyle name="Normal 23 129" xfId="7660"/>
    <cellStyle name="Normal 23 13" xfId="7661"/>
    <cellStyle name="Normal 23 130" xfId="7662"/>
    <cellStyle name="Normal 23 131" xfId="7663"/>
    <cellStyle name="Normal 23 132" xfId="7664"/>
    <cellStyle name="Normal 23 133" xfId="7665"/>
    <cellStyle name="Normal 23 134" xfId="7666"/>
    <cellStyle name="Normal 23 135" xfId="7667"/>
    <cellStyle name="Normal 23 136" xfId="7668"/>
    <cellStyle name="Normal 23 137" xfId="7669"/>
    <cellStyle name="Normal 23 138" xfId="7670"/>
    <cellStyle name="Normal 23 139" xfId="7671"/>
    <cellStyle name="Normal 23 14" xfId="7672"/>
    <cellStyle name="Normal 23 140" xfId="7673"/>
    <cellStyle name="Normal 23 141" xfId="7674"/>
    <cellStyle name="Normal 23 142" xfId="7675"/>
    <cellStyle name="Normal 23 143" xfId="7676"/>
    <cellStyle name="Normal 23 144" xfId="7677"/>
    <cellStyle name="Normal 23 145" xfId="7678"/>
    <cellStyle name="Normal 23 146" xfId="7679"/>
    <cellStyle name="Normal 23 147" xfId="7680"/>
    <cellStyle name="Normal 23 148" xfId="7681"/>
    <cellStyle name="Normal 23 149" xfId="7682"/>
    <cellStyle name="Normal 23 15" xfId="7683"/>
    <cellStyle name="Normal 23 150" xfId="7684"/>
    <cellStyle name="Normal 23 151" xfId="7685"/>
    <cellStyle name="Normal 23 152" xfId="7686"/>
    <cellStyle name="Normal 23 153" xfId="7687"/>
    <cellStyle name="Normal 23 154" xfId="7688"/>
    <cellStyle name="Normal 23 155" xfId="7689"/>
    <cellStyle name="Normal 23 156" xfId="7690"/>
    <cellStyle name="Normal 23 157" xfId="7691"/>
    <cellStyle name="Normal 23 158" xfId="7692"/>
    <cellStyle name="Normal 23 159" xfId="7693"/>
    <cellStyle name="Normal 23 16" xfId="7694"/>
    <cellStyle name="Normal 23 160" xfId="7695"/>
    <cellStyle name="Normal 23 161" xfId="7696"/>
    <cellStyle name="Normal 23 162" xfId="7697"/>
    <cellStyle name="Normal 23 163" xfId="7698"/>
    <cellStyle name="Normal 23 164" xfId="7699"/>
    <cellStyle name="Normal 23 165" xfId="7700"/>
    <cellStyle name="Normal 23 17" xfId="7701"/>
    <cellStyle name="Normal 23 18" xfId="7702"/>
    <cellStyle name="Normal 23 19" xfId="7703"/>
    <cellStyle name="Normal 23 2" xfId="7704"/>
    <cellStyle name="Normal 23 20" xfId="7705"/>
    <cellStyle name="Normal 23 21" xfId="7706"/>
    <cellStyle name="Normal 23 22" xfId="7707"/>
    <cellStyle name="Normal 23 23" xfId="7708"/>
    <cellStyle name="Normal 23 24" xfId="7709"/>
    <cellStyle name="Normal 23 25" xfId="7710"/>
    <cellStyle name="Normal 23 26" xfId="7711"/>
    <cellStyle name="Normal 23 27" xfId="7712"/>
    <cellStyle name="Normal 23 28" xfId="7713"/>
    <cellStyle name="Normal 23 29" xfId="7714"/>
    <cellStyle name="Normal 23 3" xfId="7715"/>
    <cellStyle name="Normal 23 30" xfId="7716"/>
    <cellStyle name="Normal 23 31" xfId="7717"/>
    <cellStyle name="Normal 23 32" xfId="7718"/>
    <cellStyle name="Normal 23 33" xfId="7719"/>
    <cellStyle name="Normal 23 34" xfId="7720"/>
    <cellStyle name="Normal 23 35" xfId="7721"/>
    <cellStyle name="Normal 23 36" xfId="7722"/>
    <cellStyle name="Normal 23 37" xfId="7723"/>
    <cellStyle name="Normal 23 38" xfId="7724"/>
    <cellStyle name="Normal 23 39" xfId="7725"/>
    <cellStyle name="Normal 23 4" xfId="7726"/>
    <cellStyle name="Normal 23 40" xfId="7727"/>
    <cellStyle name="Normal 23 41" xfId="7728"/>
    <cellStyle name="Normal 23 42" xfId="7729"/>
    <cellStyle name="Normal 23 43" xfId="7730"/>
    <cellStyle name="Normal 23 44" xfId="7731"/>
    <cellStyle name="Normal 23 45" xfId="7732"/>
    <cellStyle name="Normal 23 46" xfId="7733"/>
    <cellStyle name="Normal 23 47" xfId="7734"/>
    <cellStyle name="Normal 23 48" xfId="7735"/>
    <cellStyle name="Normal 23 49" xfId="7736"/>
    <cellStyle name="Normal 23 5" xfId="7737"/>
    <cellStyle name="Normal 23 50" xfId="7738"/>
    <cellStyle name="Normal 23 51" xfId="7739"/>
    <cellStyle name="Normal 23 52" xfId="7740"/>
    <cellStyle name="Normal 23 53" xfId="7741"/>
    <cellStyle name="Normal 23 54" xfId="7742"/>
    <cellStyle name="Normal 23 55" xfId="7743"/>
    <cellStyle name="Normal 23 56" xfId="7744"/>
    <cellStyle name="Normal 23 57" xfId="7745"/>
    <cellStyle name="Normal 23 58" xfId="7746"/>
    <cellStyle name="Normal 23 59" xfId="7747"/>
    <cellStyle name="Normal 23 6" xfId="7748"/>
    <cellStyle name="Normal 23 60" xfId="7749"/>
    <cellStyle name="Normal 23 61" xfId="7750"/>
    <cellStyle name="Normal 23 62" xfId="7751"/>
    <cellStyle name="Normal 23 63" xfId="7752"/>
    <cellStyle name="Normal 23 64" xfId="7753"/>
    <cellStyle name="Normal 23 65" xfId="7754"/>
    <cellStyle name="Normal 23 66" xfId="7755"/>
    <cellStyle name="Normal 23 67" xfId="7756"/>
    <cellStyle name="Normal 23 68" xfId="7757"/>
    <cellStyle name="Normal 23 69" xfId="7758"/>
    <cellStyle name="Normal 23 7" xfId="7759"/>
    <cellStyle name="Normal 23 70" xfId="7760"/>
    <cellStyle name="Normal 23 71" xfId="7761"/>
    <cellStyle name="Normal 23 72" xfId="7762"/>
    <cellStyle name="Normal 23 73" xfId="7763"/>
    <cellStyle name="Normal 23 74" xfId="7764"/>
    <cellStyle name="Normal 23 75" xfId="7765"/>
    <cellStyle name="Normal 23 76" xfId="7766"/>
    <cellStyle name="Normal 23 77" xfId="7767"/>
    <cellStyle name="Normal 23 78" xfId="7768"/>
    <cellStyle name="Normal 23 79" xfId="7769"/>
    <cellStyle name="Normal 23 8" xfId="7770"/>
    <cellStyle name="Normal 23 80" xfId="7771"/>
    <cellStyle name="Normal 23 81" xfId="7772"/>
    <cellStyle name="Normal 23 82" xfId="7773"/>
    <cellStyle name="Normal 23 83" xfId="7774"/>
    <cellStyle name="Normal 23 84" xfId="7775"/>
    <cellStyle name="Normal 23 85" xfId="7776"/>
    <cellStyle name="Normal 23 86" xfId="7777"/>
    <cellStyle name="Normal 23 87" xfId="7778"/>
    <cellStyle name="Normal 23 88" xfId="7779"/>
    <cellStyle name="Normal 23 89" xfId="7780"/>
    <cellStyle name="Normal 23 9" xfId="7781"/>
    <cellStyle name="Normal 23 90" xfId="7782"/>
    <cellStyle name="Normal 23 91" xfId="7783"/>
    <cellStyle name="Normal 23 92" xfId="7784"/>
    <cellStyle name="Normal 23 93" xfId="7785"/>
    <cellStyle name="Normal 23 94" xfId="7786"/>
    <cellStyle name="Normal 23 95" xfId="7787"/>
    <cellStyle name="Normal 23 96" xfId="7788"/>
    <cellStyle name="Normal 23 97" xfId="7789"/>
    <cellStyle name="Normal 23 98" xfId="7790"/>
    <cellStyle name="Normal 23 99" xfId="7791"/>
    <cellStyle name="Normal 24" xfId="7792"/>
    <cellStyle name="Normal 24 15" xfId="7793"/>
    <cellStyle name="Normal 24 18" xfId="7794"/>
    <cellStyle name="Normal 24 2" xfId="7795"/>
    <cellStyle name="Normal 24 3" xfId="7796"/>
    <cellStyle name="Normal 24 4" xfId="7797"/>
    <cellStyle name="Normal 24 5" xfId="7798"/>
    <cellStyle name="Normal 24 6" xfId="7799"/>
    <cellStyle name="Normal 25" xfId="7800"/>
    <cellStyle name="Normal 25 10" xfId="7801"/>
    <cellStyle name="Normal 25 100" xfId="7802"/>
    <cellStyle name="Normal 25 101" xfId="7803"/>
    <cellStyle name="Normal 25 102" xfId="7804"/>
    <cellStyle name="Normal 25 103" xfId="7805"/>
    <cellStyle name="Normal 25 104" xfId="7806"/>
    <cellStyle name="Normal 25 105" xfId="7807"/>
    <cellStyle name="Normal 25 106" xfId="7808"/>
    <cellStyle name="Normal 25 107" xfId="7809"/>
    <cellStyle name="Normal 25 108" xfId="7810"/>
    <cellStyle name="Normal 25 109" xfId="7811"/>
    <cellStyle name="Normal 25 11" xfId="7812"/>
    <cellStyle name="Normal 25 110" xfId="7813"/>
    <cellStyle name="Normal 25 111" xfId="7814"/>
    <cellStyle name="Normal 25 112" xfId="7815"/>
    <cellStyle name="Normal 25 113" xfId="7816"/>
    <cellStyle name="Normal 25 114" xfId="7817"/>
    <cellStyle name="Normal 25 115" xfId="7818"/>
    <cellStyle name="Normal 25 116" xfId="7819"/>
    <cellStyle name="Normal 25 117" xfId="7820"/>
    <cellStyle name="Normal 25 118" xfId="7821"/>
    <cellStyle name="Normal 25 119" xfId="7822"/>
    <cellStyle name="Normal 25 12" xfId="7823"/>
    <cellStyle name="Normal 25 120" xfId="7824"/>
    <cellStyle name="Normal 25 121" xfId="7825"/>
    <cellStyle name="Normal 25 122" xfId="7826"/>
    <cellStyle name="Normal 25 123" xfId="7827"/>
    <cellStyle name="Normal 25 124" xfId="7828"/>
    <cellStyle name="Normal 25 125" xfId="7829"/>
    <cellStyle name="Normal 25 126" xfId="7830"/>
    <cellStyle name="Normal 25 127" xfId="7831"/>
    <cellStyle name="Normal 25 128" xfId="7832"/>
    <cellStyle name="Normal 25 129" xfId="7833"/>
    <cellStyle name="Normal 25 13" xfId="7834"/>
    <cellStyle name="Normal 25 130" xfId="7835"/>
    <cellStyle name="Normal 25 131" xfId="7836"/>
    <cellStyle name="Normal 25 132" xfId="7837"/>
    <cellStyle name="Normal 25 133" xfId="7838"/>
    <cellStyle name="Normal 25 134" xfId="7839"/>
    <cellStyle name="Normal 25 135" xfId="7840"/>
    <cellStyle name="Normal 25 136" xfId="7841"/>
    <cellStyle name="Normal 25 137" xfId="7842"/>
    <cellStyle name="Normal 25 138" xfId="7843"/>
    <cellStyle name="Normal 25 139" xfId="7844"/>
    <cellStyle name="Normal 25 14" xfId="7845"/>
    <cellStyle name="Normal 25 140" xfId="7846"/>
    <cellStyle name="Normal 25 141" xfId="7847"/>
    <cellStyle name="Normal 25 142" xfId="7848"/>
    <cellStyle name="Normal 25 143" xfId="7849"/>
    <cellStyle name="Normal 25 144" xfId="7850"/>
    <cellStyle name="Normal 25 145" xfId="7851"/>
    <cellStyle name="Normal 25 146" xfId="7852"/>
    <cellStyle name="Normal 25 147" xfId="7853"/>
    <cellStyle name="Normal 25 148" xfId="7854"/>
    <cellStyle name="Normal 25 149" xfId="7855"/>
    <cellStyle name="Normal 25 15" xfId="7856"/>
    <cellStyle name="Normal 25 150" xfId="7857"/>
    <cellStyle name="Normal 25 151" xfId="7858"/>
    <cellStyle name="Normal 25 152" xfId="7859"/>
    <cellStyle name="Normal 25 153" xfId="7860"/>
    <cellStyle name="Normal 25 154" xfId="7861"/>
    <cellStyle name="Normal 25 155" xfId="7862"/>
    <cellStyle name="Normal 25 156" xfId="7863"/>
    <cellStyle name="Normal 25 157" xfId="7864"/>
    <cellStyle name="Normal 25 158" xfId="7865"/>
    <cellStyle name="Normal 25 159" xfId="7866"/>
    <cellStyle name="Normal 25 16" xfId="7867"/>
    <cellStyle name="Normal 25 160" xfId="7868"/>
    <cellStyle name="Normal 25 161" xfId="7869"/>
    <cellStyle name="Normal 25 162" xfId="7870"/>
    <cellStyle name="Normal 25 163" xfId="7871"/>
    <cellStyle name="Normal 25 164" xfId="7872"/>
    <cellStyle name="Normal 25 165" xfId="7873"/>
    <cellStyle name="Normal 25 17" xfId="7874"/>
    <cellStyle name="Normal 25 18" xfId="7875"/>
    <cellStyle name="Normal 25 19" xfId="7876"/>
    <cellStyle name="Normal 25 2" xfId="7877"/>
    <cellStyle name="Normal 25 20" xfId="7878"/>
    <cellStyle name="Normal 25 21" xfId="7879"/>
    <cellStyle name="Normal 25 22" xfId="7880"/>
    <cellStyle name="Normal 25 23" xfId="7881"/>
    <cellStyle name="Normal 25 24" xfId="7882"/>
    <cellStyle name="Normal 25 25" xfId="7883"/>
    <cellStyle name="Normal 25 26" xfId="7884"/>
    <cellStyle name="Normal 25 27" xfId="7885"/>
    <cellStyle name="Normal 25 28" xfId="7886"/>
    <cellStyle name="Normal 25 29" xfId="7887"/>
    <cellStyle name="Normal 25 3" xfId="7888"/>
    <cellStyle name="Normal 25 30" xfId="7889"/>
    <cellStyle name="Normal 25 31" xfId="7890"/>
    <cellStyle name="Normal 25 32" xfId="7891"/>
    <cellStyle name="Normal 25 33" xfId="7892"/>
    <cellStyle name="Normal 25 34" xfId="7893"/>
    <cellStyle name="Normal 25 35" xfId="7894"/>
    <cellStyle name="Normal 25 36" xfId="7895"/>
    <cellStyle name="Normal 25 37" xfId="7896"/>
    <cellStyle name="Normal 25 38" xfId="7897"/>
    <cellStyle name="Normal 25 39" xfId="7898"/>
    <cellStyle name="Normal 25 4" xfId="7899"/>
    <cellStyle name="Normal 25 40" xfId="7900"/>
    <cellStyle name="Normal 25 41" xfId="7901"/>
    <cellStyle name="Normal 25 42" xfId="7902"/>
    <cellStyle name="Normal 25 43" xfId="7903"/>
    <cellStyle name="Normal 25 44" xfId="7904"/>
    <cellStyle name="Normal 25 45" xfId="7905"/>
    <cellStyle name="Normal 25 46" xfId="7906"/>
    <cellStyle name="Normal 25 47" xfId="7907"/>
    <cellStyle name="Normal 25 48" xfId="7908"/>
    <cellStyle name="Normal 25 49" xfId="7909"/>
    <cellStyle name="Normal 25 5" xfId="7910"/>
    <cellStyle name="Normal 25 50" xfId="7911"/>
    <cellStyle name="Normal 25 51" xfId="7912"/>
    <cellStyle name="Normal 25 52" xfId="7913"/>
    <cellStyle name="Normal 25 53" xfId="7914"/>
    <cellStyle name="Normal 25 54" xfId="7915"/>
    <cellStyle name="Normal 25 55" xfId="7916"/>
    <cellStyle name="Normal 25 56" xfId="7917"/>
    <cellStyle name="Normal 25 57" xfId="7918"/>
    <cellStyle name="Normal 25 58" xfId="7919"/>
    <cellStyle name="Normal 25 59" xfId="7920"/>
    <cellStyle name="Normal 25 6" xfId="7921"/>
    <cellStyle name="Normal 25 60" xfId="7922"/>
    <cellStyle name="Normal 25 61" xfId="7923"/>
    <cellStyle name="Normal 25 62" xfId="7924"/>
    <cellStyle name="Normal 25 63" xfId="7925"/>
    <cellStyle name="Normal 25 64" xfId="7926"/>
    <cellStyle name="Normal 25 65" xfId="7927"/>
    <cellStyle name="Normal 25 66" xfId="7928"/>
    <cellStyle name="Normal 25 67" xfId="7929"/>
    <cellStyle name="Normal 25 68" xfId="7930"/>
    <cellStyle name="Normal 25 69" xfId="7931"/>
    <cellStyle name="Normal 25 7" xfId="7932"/>
    <cellStyle name="Normal 25 70" xfId="7933"/>
    <cellStyle name="Normal 25 71" xfId="7934"/>
    <cellStyle name="Normal 25 72" xfId="7935"/>
    <cellStyle name="Normal 25 73" xfId="7936"/>
    <cellStyle name="Normal 25 74" xfId="7937"/>
    <cellStyle name="Normal 25 75" xfId="7938"/>
    <cellStyle name="Normal 25 76" xfId="7939"/>
    <cellStyle name="Normal 25 77" xfId="7940"/>
    <cellStyle name="Normal 25 78" xfId="7941"/>
    <cellStyle name="Normal 25 79" xfId="7942"/>
    <cellStyle name="Normal 25 8" xfId="7943"/>
    <cellStyle name="Normal 25 80" xfId="7944"/>
    <cellStyle name="Normal 25 81" xfId="7945"/>
    <cellStyle name="Normal 25 82" xfId="7946"/>
    <cellStyle name="Normal 25 83" xfId="7947"/>
    <cellStyle name="Normal 25 84" xfId="7948"/>
    <cellStyle name="Normal 25 85" xfId="7949"/>
    <cellStyle name="Normal 25 86" xfId="7950"/>
    <cellStyle name="Normal 25 87" xfId="7951"/>
    <cellStyle name="Normal 25 88" xfId="7952"/>
    <cellStyle name="Normal 25 89" xfId="7953"/>
    <cellStyle name="Normal 25 9" xfId="7954"/>
    <cellStyle name="Normal 25 90" xfId="7955"/>
    <cellStyle name="Normal 25 91" xfId="7956"/>
    <cellStyle name="Normal 25 92" xfId="7957"/>
    <cellStyle name="Normal 25 93" xfId="7958"/>
    <cellStyle name="Normal 25 94" xfId="7959"/>
    <cellStyle name="Normal 25 95" xfId="7960"/>
    <cellStyle name="Normal 25 96" xfId="7961"/>
    <cellStyle name="Normal 25 97" xfId="7962"/>
    <cellStyle name="Normal 25 98" xfId="7963"/>
    <cellStyle name="Normal 25 99" xfId="7964"/>
    <cellStyle name="Normal 26" xfId="7965"/>
    <cellStyle name="Normal 26 10" xfId="7966"/>
    <cellStyle name="Normal 26 100" xfId="7967"/>
    <cellStyle name="Normal 26 101" xfId="7968"/>
    <cellStyle name="Normal 26 102" xfId="7969"/>
    <cellStyle name="Normal 26 103" xfId="7970"/>
    <cellStyle name="Normal 26 104" xfId="7971"/>
    <cellStyle name="Normal 26 105" xfId="7972"/>
    <cellStyle name="Normal 26 106" xfId="7973"/>
    <cellStyle name="Normal 26 107" xfId="7974"/>
    <cellStyle name="Normal 26 108" xfId="7975"/>
    <cellStyle name="Normal 26 109" xfId="7976"/>
    <cellStyle name="Normal 26 11" xfId="7977"/>
    <cellStyle name="Normal 26 110" xfId="7978"/>
    <cellStyle name="Normal 26 111" xfId="7979"/>
    <cellStyle name="Normal 26 112" xfId="7980"/>
    <cellStyle name="Normal 26 113" xfId="7981"/>
    <cellStyle name="Normal 26 114" xfId="7982"/>
    <cellStyle name="Normal 26 115" xfId="7983"/>
    <cellStyle name="Normal 26 116" xfId="7984"/>
    <cellStyle name="Normal 26 117" xfId="7985"/>
    <cellStyle name="Normal 26 118" xfId="7986"/>
    <cellStyle name="Normal 26 119" xfId="7987"/>
    <cellStyle name="Normal 26 12" xfId="7988"/>
    <cellStyle name="Normal 26 120" xfId="7989"/>
    <cellStyle name="Normal 26 121" xfId="7990"/>
    <cellStyle name="Normal 26 122" xfId="7991"/>
    <cellStyle name="Normal 26 123" xfId="7992"/>
    <cellStyle name="Normal 26 124" xfId="7993"/>
    <cellStyle name="Normal 26 125" xfId="7994"/>
    <cellStyle name="Normal 26 126" xfId="7995"/>
    <cellStyle name="Normal 26 127" xfId="7996"/>
    <cellStyle name="Normal 26 128" xfId="7997"/>
    <cellStyle name="Normal 26 129" xfId="7998"/>
    <cellStyle name="Normal 26 13" xfId="7999"/>
    <cellStyle name="Normal 26 130" xfId="8000"/>
    <cellStyle name="Normal 26 131" xfId="8001"/>
    <cellStyle name="Normal 26 132" xfId="8002"/>
    <cellStyle name="Normal 26 133" xfId="8003"/>
    <cellStyle name="Normal 26 134" xfId="8004"/>
    <cellStyle name="Normal 26 135" xfId="8005"/>
    <cellStyle name="Normal 26 136" xfId="8006"/>
    <cellStyle name="Normal 26 137" xfId="8007"/>
    <cellStyle name="Normal 26 138" xfId="8008"/>
    <cellStyle name="Normal 26 139" xfId="8009"/>
    <cellStyle name="Normal 26 14" xfId="8010"/>
    <cellStyle name="Normal 26 140" xfId="8011"/>
    <cellStyle name="Normal 26 141" xfId="8012"/>
    <cellStyle name="Normal 26 142" xfId="8013"/>
    <cellStyle name="Normal 26 143" xfId="8014"/>
    <cellStyle name="Normal 26 144" xfId="8015"/>
    <cellStyle name="Normal 26 145" xfId="8016"/>
    <cellStyle name="Normal 26 146" xfId="8017"/>
    <cellStyle name="Normal 26 147" xfId="8018"/>
    <cellStyle name="Normal 26 148" xfId="8019"/>
    <cellStyle name="Normal 26 149" xfId="8020"/>
    <cellStyle name="Normal 26 15" xfId="8021"/>
    <cellStyle name="Normal 26 150" xfId="8022"/>
    <cellStyle name="Normal 26 151" xfId="8023"/>
    <cellStyle name="Normal 26 152" xfId="8024"/>
    <cellStyle name="Normal 26 153" xfId="8025"/>
    <cellStyle name="Normal 26 154" xfId="8026"/>
    <cellStyle name="Normal 26 155" xfId="8027"/>
    <cellStyle name="Normal 26 156" xfId="8028"/>
    <cellStyle name="Normal 26 157" xfId="8029"/>
    <cellStyle name="Normal 26 158" xfId="8030"/>
    <cellStyle name="Normal 26 159" xfId="8031"/>
    <cellStyle name="Normal 26 16" xfId="8032"/>
    <cellStyle name="Normal 26 160" xfId="8033"/>
    <cellStyle name="Normal 26 161" xfId="8034"/>
    <cellStyle name="Normal 26 162" xfId="8035"/>
    <cellStyle name="Normal 26 163" xfId="8036"/>
    <cellStyle name="Normal 26 164" xfId="8037"/>
    <cellStyle name="Normal 26 165" xfId="8038"/>
    <cellStyle name="Normal 26 17" xfId="8039"/>
    <cellStyle name="Normal 26 18" xfId="8040"/>
    <cellStyle name="Normal 26 19" xfId="8041"/>
    <cellStyle name="Normal 26 2" xfId="8042"/>
    <cellStyle name="Normal 26 20" xfId="8043"/>
    <cellStyle name="Normal 26 21" xfId="8044"/>
    <cellStyle name="Normal 26 22" xfId="8045"/>
    <cellStyle name="Normal 26 23" xfId="8046"/>
    <cellStyle name="Normal 26 24" xfId="8047"/>
    <cellStyle name="Normal 26 25" xfId="8048"/>
    <cellStyle name="Normal 26 26" xfId="8049"/>
    <cellStyle name="Normal 26 27" xfId="8050"/>
    <cellStyle name="Normal 26 28" xfId="8051"/>
    <cellStyle name="Normal 26 29" xfId="8052"/>
    <cellStyle name="Normal 26 3" xfId="8053"/>
    <cellStyle name="Normal 26 30" xfId="8054"/>
    <cellStyle name="Normal 26 31" xfId="8055"/>
    <cellStyle name="Normal 26 32" xfId="8056"/>
    <cellStyle name="Normal 26 33" xfId="8057"/>
    <cellStyle name="Normal 26 34" xfId="8058"/>
    <cellStyle name="Normal 26 35" xfId="8059"/>
    <cellStyle name="Normal 26 36" xfId="8060"/>
    <cellStyle name="Normal 26 37" xfId="8061"/>
    <cellStyle name="Normal 26 38" xfId="8062"/>
    <cellStyle name="Normal 26 39" xfId="8063"/>
    <cellStyle name="Normal 26 4" xfId="8064"/>
    <cellStyle name="Normal 26 40" xfId="8065"/>
    <cellStyle name="Normal 26 41" xfId="8066"/>
    <cellStyle name="Normal 26 42" xfId="8067"/>
    <cellStyle name="Normal 26 43" xfId="8068"/>
    <cellStyle name="Normal 26 44" xfId="8069"/>
    <cellStyle name="Normal 26 45" xfId="8070"/>
    <cellStyle name="Normal 26 46" xfId="8071"/>
    <cellStyle name="Normal 26 47" xfId="8072"/>
    <cellStyle name="Normal 26 48" xfId="8073"/>
    <cellStyle name="Normal 26 49" xfId="8074"/>
    <cellStyle name="Normal 26 5" xfId="8075"/>
    <cellStyle name="Normal 26 50" xfId="8076"/>
    <cellStyle name="Normal 26 51" xfId="8077"/>
    <cellStyle name="Normal 26 52" xfId="8078"/>
    <cellStyle name="Normal 26 53" xfId="8079"/>
    <cellStyle name="Normal 26 54" xfId="8080"/>
    <cellStyle name="Normal 26 55" xfId="8081"/>
    <cellStyle name="Normal 26 56" xfId="8082"/>
    <cellStyle name="Normal 26 57" xfId="8083"/>
    <cellStyle name="Normal 26 58" xfId="8084"/>
    <cellStyle name="Normal 26 59" xfId="8085"/>
    <cellStyle name="Normal 26 6" xfId="8086"/>
    <cellStyle name="Normal 26 60" xfId="8087"/>
    <cellStyle name="Normal 26 61" xfId="8088"/>
    <cellStyle name="Normal 26 62" xfId="8089"/>
    <cellStyle name="Normal 26 63" xfId="8090"/>
    <cellStyle name="Normal 26 64" xfId="8091"/>
    <cellStyle name="Normal 26 65" xfId="8092"/>
    <cellStyle name="Normal 26 66" xfId="8093"/>
    <cellStyle name="Normal 26 67" xfId="8094"/>
    <cellStyle name="Normal 26 68" xfId="8095"/>
    <cellStyle name="Normal 26 69" xfId="8096"/>
    <cellStyle name="Normal 26 7" xfId="8097"/>
    <cellStyle name="Normal 26 70" xfId="8098"/>
    <cellStyle name="Normal 26 71" xfId="8099"/>
    <cellStyle name="Normal 26 72" xfId="8100"/>
    <cellStyle name="Normal 26 73" xfId="8101"/>
    <cellStyle name="Normal 26 74" xfId="8102"/>
    <cellStyle name="Normal 26 75" xfId="8103"/>
    <cellStyle name="Normal 26 76" xfId="8104"/>
    <cellStyle name="Normal 26 77" xfId="8105"/>
    <cellStyle name="Normal 26 78" xfId="8106"/>
    <cellStyle name="Normal 26 79" xfId="8107"/>
    <cellStyle name="Normal 26 8" xfId="8108"/>
    <cellStyle name="Normal 26 80" xfId="8109"/>
    <cellStyle name="Normal 26 81" xfId="8110"/>
    <cellStyle name="Normal 26 82" xfId="8111"/>
    <cellStyle name="Normal 26 83" xfId="8112"/>
    <cellStyle name="Normal 26 84" xfId="8113"/>
    <cellStyle name="Normal 26 85" xfId="8114"/>
    <cellStyle name="Normal 26 86" xfId="8115"/>
    <cellStyle name="Normal 26 87" xfId="8116"/>
    <cellStyle name="Normal 26 88" xfId="8117"/>
    <cellStyle name="Normal 26 89" xfId="8118"/>
    <cellStyle name="Normal 26 9" xfId="8119"/>
    <cellStyle name="Normal 26 90" xfId="8120"/>
    <cellStyle name="Normal 26 91" xfId="8121"/>
    <cellStyle name="Normal 26 92" xfId="8122"/>
    <cellStyle name="Normal 26 93" xfId="8123"/>
    <cellStyle name="Normal 26 94" xfId="8124"/>
    <cellStyle name="Normal 26 95" xfId="8125"/>
    <cellStyle name="Normal 26 96" xfId="8126"/>
    <cellStyle name="Normal 26 97" xfId="8127"/>
    <cellStyle name="Normal 26 98" xfId="8128"/>
    <cellStyle name="Normal 26 99" xfId="8129"/>
    <cellStyle name="Normal 27" xfId="8130"/>
    <cellStyle name="Normal 27 2" xfId="8131"/>
    <cellStyle name="Normal 28" xfId="8132"/>
    <cellStyle name="Normal 28 2" xfId="8133"/>
    <cellStyle name="Normal 29" xfId="8134"/>
    <cellStyle name="Normal 29 2" xfId="8135"/>
    <cellStyle name="Normal 29 3" xfId="8136"/>
    <cellStyle name="Normal 29 3 10" xfId="8137"/>
    <cellStyle name="Normal 29 3 11" xfId="8138"/>
    <cellStyle name="Normal 29 3 12" xfId="8139"/>
    <cellStyle name="Normal 29 3 13" xfId="8140"/>
    <cellStyle name="Normal 29 3 14" xfId="8141"/>
    <cellStyle name="Normal 29 3 15" xfId="8142"/>
    <cellStyle name="Normal 29 3 16" xfId="8143"/>
    <cellStyle name="Normal 29 3 17" xfId="8144"/>
    <cellStyle name="Normal 29 3 18" xfId="8145"/>
    <cellStyle name="Normal 29 3 19" xfId="8146"/>
    <cellStyle name="Normal 29 3 2" xfId="8147"/>
    <cellStyle name="Normal 29 3 20" xfId="8148"/>
    <cellStyle name="Normal 29 3 21" xfId="8149"/>
    <cellStyle name="Normal 29 3 22" xfId="8150"/>
    <cellStyle name="Normal 29 3 23" xfId="8151"/>
    <cellStyle name="Normal 29 3 24" xfId="8152"/>
    <cellStyle name="Normal 29 3 25" xfId="8153"/>
    <cellStyle name="Normal 29 3 26" xfId="8154"/>
    <cellStyle name="Normal 29 3 27" xfId="8155"/>
    <cellStyle name="Normal 29 3 28" xfId="8156"/>
    <cellStyle name="Normal 29 3 29" xfId="8157"/>
    <cellStyle name="Normal 29 3 3" xfId="8158"/>
    <cellStyle name="Normal 29 3 30" xfId="8159"/>
    <cellStyle name="Normal 29 3 31" xfId="8160"/>
    <cellStyle name="Normal 29 3 32" xfId="8161"/>
    <cellStyle name="Normal 29 3 33" xfId="8162"/>
    <cellStyle name="Normal 29 3 34" xfId="8163"/>
    <cellStyle name="Normal 29 3 35" xfId="8164"/>
    <cellStyle name="Normal 29 3 36" xfId="8165"/>
    <cellStyle name="Normal 29 3 37" xfId="8166"/>
    <cellStyle name="Normal 29 3 38" xfId="8167"/>
    <cellStyle name="Normal 29 3 39" xfId="8168"/>
    <cellStyle name="Normal 29 3 4" xfId="8169"/>
    <cellStyle name="Normal 29 3 40" xfId="8170"/>
    <cellStyle name="Normal 29 3 5" xfId="8171"/>
    <cellStyle name="Normal 29 3 6" xfId="8172"/>
    <cellStyle name="Normal 29 3 7" xfId="8173"/>
    <cellStyle name="Normal 29 3 8" xfId="8174"/>
    <cellStyle name="Normal 29 3 9" xfId="8175"/>
    <cellStyle name="Normal 3" xfId="1"/>
    <cellStyle name="Normal 3 10" xfId="8176"/>
    <cellStyle name="Normal 3 10 2" xfId="8177"/>
    <cellStyle name="Normal 3 10 3" xfId="8178"/>
    <cellStyle name="Normal 3 10 4" xfId="8179"/>
    <cellStyle name="Normal 3 10 5" xfId="8180"/>
    <cellStyle name="Normal 3 10 6" xfId="8181"/>
    <cellStyle name="Normal 3 10 7" xfId="8182"/>
    <cellStyle name="Normal 3 100" xfId="8183"/>
    <cellStyle name="Normal 3 101" xfId="8184"/>
    <cellStyle name="Normal 3 102" xfId="8185"/>
    <cellStyle name="Normal 3 103" xfId="8186"/>
    <cellStyle name="Normal 3 104" xfId="8187"/>
    <cellStyle name="Normal 3 105" xfId="8188"/>
    <cellStyle name="Normal 3 106" xfId="8189"/>
    <cellStyle name="Normal 3 106 2" xfId="8190"/>
    <cellStyle name="Normal 3 106 2 10" xfId="8191"/>
    <cellStyle name="Normal 3 106 2 11" xfId="8192"/>
    <cellStyle name="Normal 3 106 2 12" xfId="8193"/>
    <cellStyle name="Normal 3 106 2 13" xfId="8194"/>
    <cellStyle name="Normal 3 106 2 14" xfId="8195"/>
    <cellStyle name="Normal 3 106 2 15" xfId="8196"/>
    <cellStyle name="Normal 3 106 2 16" xfId="8197"/>
    <cellStyle name="Normal 3 106 2 17" xfId="8198"/>
    <cellStyle name="Normal 3 106 2 18" xfId="8199"/>
    <cellStyle name="Normal 3 106 2 19" xfId="8200"/>
    <cellStyle name="Normal 3 106 2 2" xfId="8201"/>
    <cellStyle name="Normal 3 106 2 20" xfId="8202"/>
    <cellStyle name="Normal 3 106 2 21" xfId="8203"/>
    <cellStyle name="Normal 3 106 2 22" xfId="8204"/>
    <cellStyle name="Normal 3 106 2 23" xfId="8205"/>
    <cellStyle name="Normal 3 106 2 24" xfId="8206"/>
    <cellStyle name="Normal 3 106 2 25" xfId="8207"/>
    <cellStyle name="Normal 3 106 2 26" xfId="8208"/>
    <cellStyle name="Normal 3 106 2 27" xfId="8209"/>
    <cellStyle name="Normal 3 106 2 28" xfId="8210"/>
    <cellStyle name="Normal 3 106 2 29" xfId="8211"/>
    <cellStyle name="Normal 3 106 2 3" xfId="8212"/>
    <cellStyle name="Normal 3 106 2 30" xfId="8213"/>
    <cellStyle name="Normal 3 106 2 31" xfId="8214"/>
    <cellStyle name="Normal 3 106 2 32" xfId="8215"/>
    <cellStyle name="Normal 3 106 2 33" xfId="8216"/>
    <cellStyle name="Normal 3 106 2 34" xfId="8217"/>
    <cellStyle name="Normal 3 106 2 35" xfId="8218"/>
    <cellStyle name="Normal 3 106 2 36" xfId="8219"/>
    <cellStyle name="Normal 3 106 2 37" xfId="8220"/>
    <cellStyle name="Normal 3 106 2 38" xfId="8221"/>
    <cellStyle name="Normal 3 106 2 39" xfId="8222"/>
    <cellStyle name="Normal 3 106 2 4" xfId="8223"/>
    <cellStyle name="Normal 3 106 2 5" xfId="8224"/>
    <cellStyle name="Normal 3 106 2 6" xfId="8225"/>
    <cellStyle name="Normal 3 106 2 7" xfId="8226"/>
    <cellStyle name="Normal 3 106 2 8" xfId="8227"/>
    <cellStyle name="Normal 3 106 2 9" xfId="8228"/>
    <cellStyle name="Normal 3 107" xfId="8229"/>
    <cellStyle name="Normal 3 108" xfId="8230"/>
    <cellStyle name="Normal 3 109" xfId="8231"/>
    <cellStyle name="Normal 3 11" xfId="8232"/>
    <cellStyle name="Normal 3 11 2" xfId="8233"/>
    <cellStyle name="Normal 3 11 3" xfId="8234"/>
    <cellStyle name="Normal 3 11 4" xfId="8235"/>
    <cellStyle name="Normal 3 11 5" xfId="8236"/>
    <cellStyle name="Normal 3 11 6" xfId="8237"/>
    <cellStyle name="Normal 3 11 7" xfId="8238"/>
    <cellStyle name="Normal 3 110" xfId="8239"/>
    <cellStyle name="Normal 3 111" xfId="8240"/>
    <cellStyle name="Normal 3 112" xfId="8241"/>
    <cellStyle name="Normal 3 113" xfId="8242"/>
    <cellStyle name="Normal 3 114" xfId="8243"/>
    <cellStyle name="Normal 3 115" xfId="8244"/>
    <cellStyle name="Normal 3 116" xfId="8245"/>
    <cellStyle name="Normal 3 117" xfId="8246"/>
    <cellStyle name="Normal 3 118" xfId="8247"/>
    <cellStyle name="Normal 3 119" xfId="8248"/>
    <cellStyle name="Normal 3 12" xfId="8249"/>
    <cellStyle name="Normal 3 12 2" xfId="8250"/>
    <cellStyle name="Normal 3 12 3" xfId="8251"/>
    <cellStyle name="Normal 3 12 4" xfId="8252"/>
    <cellStyle name="Normal 3 12 5" xfId="8253"/>
    <cellStyle name="Normal 3 12 6" xfId="8254"/>
    <cellStyle name="Normal 3 12 7" xfId="8255"/>
    <cellStyle name="Normal 3 120" xfId="8256"/>
    <cellStyle name="Normal 3 121" xfId="8257"/>
    <cellStyle name="Normal 3 122" xfId="8258"/>
    <cellStyle name="Normal 3 123" xfId="8259"/>
    <cellStyle name="Normal 3 124" xfId="8260"/>
    <cellStyle name="Normal 3 125" xfId="8261"/>
    <cellStyle name="Normal 3 126" xfId="8262"/>
    <cellStyle name="Normal 3 127" xfId="8263"/>
    <cellStyle name="Normal 3 128" xfId="8264"/>
    <cellStyle name="Normal 3 129" xfId="8265"/>
    <cellStyle name="Normal 3 13" xfId="8266"/>
    <cellStyle name="Normal 3 13 2" xfId="8267"/>
    <cellStyle name="Normal 3 13 3" xfId="8268"/>
    <cellStyle name="Normal 3 13 4" xfId="8269"/>
    <cellStyle name="Normal 3 13 5" xfId="8270"/>
    <cellStyle name="Normal 3 13 6" xfId="8271"/>
    <cellStyle name="Normal 3 13 7" xfId="8272"/>
    <cellStyle name="Normal 3 130" xfId="8273"/>
    <cellStyle name="Normal 3 131" xfId="8274"/>
    <cellStyle name="Normal 3 132" xfId="8275"/>
    <cellStyle name="Normal 3 133" xfId="8276"/>
    <cellStyle name="Normal 3 134" xfId="8277"/>
    <cellStyle name="Normal 3 135" xfId="8278"/>
    <cellStyle name="Normal 3 136" xfId="8279"/>
    <cellStyle name="Normal 3 137" xfId="8280"/>
    <cellStyle name="Normal 3 138" xfId="8281"/>
    <cellStyle name="Normal 3 139" xfId="8282"/>
    <cellStyle name="Normal 3 14" xfId="8283"/>
    <cellStyle name="Normal 3 14 2" xfId="8284"/>
    <cellStyle name="Normal 3 14 3" xfId="8285"/>
    <cellStyle name="Normal 3 14 4" xfId="8286"/>
    <cellStyle name="Normal 3 14 5" xfId="8287"/>
    <cellStyle name="Normal 3 14 6" xfId="8288"/>
    <cellStyle name="Normal 3 14 7" xfId="8289"/>
    <cellStyle name="Normal 3 140" xfId="8290"/>
    <cellStyle name="Normal 3 141" xfId="8291"/>
    <cellStyle name="Normal 3 142" xfId="8292"/>
    <cellStyle name="Normal 3 143" xfId="8293"/>
    <cellStyle name="Normal 3 144" xfId="8294"/>
    <cellStyle name="Normal 3 145" xfId="8295"/>
    <cellStyle name="Normal 3 146" xfId="8296"/>
    <cellStyle name="Normal 3 147" xfId="8297"/>
    <cellStyle name="Normal 3 148" xfId="8298"/>
    <cellStyle name="Normal 3 149" xfId="8299"/>
    <cellStyle name="Normal 3 15" xfId="8300"/>
    <cellStyle name="Normal 3 15 2" xfId="8301"/>
    <cellStyle name="Normal 3 15 3" xfId="8302"/>
    <cellStyle name="Normal 3 15 4" xfId="8303"/>
    <cellStyle name="Normal 3 15 5" xfId="8304"/>
    <cellStyle name="Normal 3 15 6" xfId="8305"/>
    <cellStyle name="Normal 3 15 7" xfId="8306"/>
    <cellStyle name="Normal 3 150" xfId="8307"/>
    <cellStyle name="Normal 3 151" xfId="8308"/>
    <cellStyle name="Normal 3 152" xfId="8309"/>
    <cellStyle name="Normal 3 153" xfId="8310"/>
    <cellStyle name="Normal 3 154" xfId="8311"/>
    <cellStyle name="Normal 3 154 2" xfId="8312"/>
    <cellStyle name="Normal 3 154 3" xfId="8313"/>
    <cellStyle name="Normal 3 155" xfId="8314"/>
    <cellStyle name="Normal 3 156" xfId="8315"/>
    <cellStyle name="Normal 3 157" xfId="8316"/>
    <cellStyle name="Normal 3 158" xfId="8317"/>
    <cellStyle name="Normal 3 159" xfId="8318"/>
    <cellStyle name="Normal 3 16" xfId="8319"/>
    <cellStyle name="Normal 3 160" xfId="8320"/>
    <cellStyle name="Normal 3 161" xfId="8321"/>
    <cellStyle name="Normal 3 162" xfId="8322"/>
    <cellStyle name="Normal 3 163" xfId="8323"/>
    <cellStyle name="Normal 3 164" xfId="8324"/>
    <cellStyle name="Normal 3 165" xfId="8325"/>
    <cellStyle name="Normal 3 166" xfId="8326"/>
    <cellStyle name="Normal 3 167" xfId="8327"/>
    <cellStyle name="Normal 3 168" xfId="8328"/>
    <cellStyle name="Normal 3 169" xfId="8329"/>
    <cellStyle name="Normal 3 17" xfId="8330"/>
    <cellStyle name="Normal 3 170" xfId="8331"/>
    <cellStyle name="Normal 3 171" xfId="8332"/>
    <cellStyle name="Normal 3 172" xfId="8333"/>
    <cellStyle name="Normal 3 173" xfId="8334"/>
    <cellStyle name="Normal 3 174" xfId="8335"/>
    <cellStyle name="Normal 3 175" xfId="8336"/>
    <cellStyle name="Normal 3 176" xfId="8337"/>
    <cellStyle name="Normal 3 177" xfId="8338"/>
    <cellStyle name="Normal 3 178" xfId="8339"/>
    <cellStyle name="Normal 3 179" xfId="8340"/>
    <cellStyle name="Normal 3 18" xfId="8341"/>
    <cellStyle name="Normal 3 180" xfId="8342"/>
    <cellStyle name="Normal 3 181" xfId="8343"/>
    <cellStyle name="Normal 3 182" xfId="8344"/>
    <cellStyle name="Normal 3 183" xfId="8345"/>
    <cellStyle name="Normal 3 184" xfId="8346"/>
    <cellStyle name="Normal 3 185" xfId="8347"/>
    <cellStyle name="Normal 3 186" xfId="8348"/>
    <cellStyle name="Normal 3 187" xfId="8349"/>
    <cellStyle name="Normal 3 188" xfId="8350"/>
    <cellStyle name="Normal 3 189" xfId="8351"/>
    <cellStyle name="Normal 3 19" xfId="8352"/>
    <cellStyle name="Normal 3 190" xfId="8353"/>
    <cellStyle name="Normal 3 191" xfId="8354"/>
    <cellStyle name="Normal 3 192" xfId="8355"/>
    <cellStyle name="Normal 3 193" xfId="8356"/>
    <cellStyle name="Normal 3 194" xfId="8357"/>
    <cellStyle name="Normal 3 195" xfId="8358"/>
    <cellStyle name="Normal 3 196" xfId="8359"/>
    <cellStyle name="Normal 3 197" xfId="8360"/>
    <cellStyle name="Normal 3 198" xfId="8361"/>
    <cellStyle name="Normal 3 199" xfId="8362"/>
    <cellStyle name="Normal 3 2" xfId="8363"/>
    <cellStyle name="Normal 3 2 10" xfId="8364"/>
    <cellStyle name="Normal 3 2 100" xfId="8365"/>
    <cellStyle name="Normal 3 2 101" xfId="8366"/>
    <cellStyle name="Normal 3 2 102" xfId="8367"/>
    <cellStyle name="Normal 3 2 103" xfId="8368"/>
    <cellStyle name="Normal 3 2 104" xfId="8369"/>
    <cellStyle name="Normal 3 2 105" xfId="8370"/>
    <cellStyle name="Normal 3 2 106" xfId="8371"/>
    <cellStyle name="Normal 3 2 107" xfId="8372"/>
    <cellStyle name="Normal 3 2 108" xfId="8373"/>
    <cellStyle name="Normal 3 2 109" xfId="8374"/>
    <cellStyle name="Normal 3 2 11" xfId="8375"/>
    <cellStyle name="Normal 3 2 110" xfId="8376"/>
    <cellStyle name="Normal 3 2 111" xfId="8377"/>
    <cellStyle name="Normal 3 2 112" xfId="8378"/>
    <cellStyle name="Normal 3 2 113" xfId="8379"/>
    <cellStyle name="Normal 3 2 114" xfId="8380"/>
    <cellStyle name="Normal 3 2 115" xfId="8381"/>
    <cellStyle name="Normal 3 2 116" xfId="8382"/>
    <cellStyle name="Normal 3 2 117" xfId="8383"/>
    <cellStyle name="Normal 3 2 118" xfId="8384"/>
    <cellStyle name="Normal 3 2 119" xfId="8385"/>
    <cellStyle name="Normal 3 2 12" xfId="8386"/>
    <cellStyle name="Normal 3 2 120" xfId="8387"/>
    <cellStyle name="Normal 3 2 121" xfId="8388"/>
    <cellStyle name="Normal 3 2 122" xfId="8389"/>
    <cellStyle name="Normal 3 2 123" xfId="8390"/>
    <cellStyle name="Normal 3 2 124" xfId="8391"/>
    <cellStyle name="Normal 3 2 125" xfId="8392"/>
    <cellStyle name="Normal 3 2 126" xfId="8393"/>
    <cellStyle name="Normal 3 2 127" xfId="8394"/>
    <cellStyle name="Normal 3 2 128" xfId="8395"/>
    <cellStyle name="Normal 3 2 129" xfId="8396"/>
    <cellStyle name="Normal 3 2 13" xfId="8397"/>
    <cellStyle name="Normal 3 2 130" xfId="8398"/>
    <cellStyle name="Normal 3 2 131" xfId="8399"/>
    <cellStyle name="Normal 3 2 132" xfId="8400"/>
    <cellStyle name="Normal 3 2 133" xfId="8401"/>
    <cellStyle name="Normal 3 2 134" xfId="8402"/>
    <cellStyle name="Normal 3 2 135" xfId="8403"/>
    <cellStyle name="Normal 3 2 136" xfId="8404"/>
    <cellStyle name="Normal 3 2 137" xfId="8405"/>
    <cellStyle name="Normal 3 2 138" xfId="8406"/>
    <cellStyle name="Normal 3 2 139" xfId="8407"/>
    <cellStyle name="Normal 3 2 14" xfId="8408"/>
    <cellStyle name="Normal 3 2 140" xfId="8409"/>
    <cellStyle name="Normal 3 2 141" xfId="8410"/>
    <cellStyle name="Normal 3 2 142" xfId="8411"/>
    <cellStyle name="Normal 3 2 143" xfId="8412"/>
    <cellStyle name="Normal 3 2 144" xfId="8413"/>
    <cellStyle name="Normal 3 2 145" xfId="8414"/>
    <cellStyle name="Normal 3 2 146" xfId="8415"/>
    <cellStyle name="Normal 3 2 147" xfId="8416"/>
    <cellStyle name="Normal 3 2 148" xfId="8417"/>
    <cellStyle name="Normal 3 2 149" xfId="8418"/>
    <cellStyle name="Normal 3 2 15" xfId="8419"/>
    <cellStyle name="Normal 3 2 150" xfId="8420"/>
    <cellStyle name="Normal 3 2 151" xfId="8421"/>
    <cellStyle name="Normal 3 2 152" xfId="8422"/>
    <cellStyle name="Normal 3 2 153" xfId="8423"/>
    <cellStyle name="Normal 3 2 154" xfId="8424"/>
    <cellStyle name="Normal 3 2 155" xfId="8425"/>
    <cellStyle name="Normal 3 2 156" xfId="8426"/>
    <cellStyle name="Normal 3 2 157" xfId="8427"/>
    <cellStyle name="Normal 3 2 158" xfId="8428"/>
    <cellStyle name="Normal 3 2 159" xfId="8429"/>
    <cellStyle name="Normal 3 2 16" xfId="8430"/>
    <cellStyle name="Normal 3 2 160" xfId="8431"/>
    <cellStyle name="Normal 3 2 161" xfId="8432"/>
    <cellStyle name="Normal 3 2 162" xfId="8433"/>
    <cellStyle name="Normal 3 2 163" xfId="8434"/>
    <cellStyle name="Normal 3 2 164" xfId="8435"/>
    <cellStyle name="Normal 3 2 165" xfId="8436"/>
    <cellStyle name="Normal 3 2 166" xfId="8437"/>
    <cellStyle name="Normal 3 2 166 8" xfId="8438"/>
    <cellStyle name="Normal 3 2 166 8 2" xfId="23236"/>
    <cellStyle name="Normal 3 2 167" xfId="8439"/>
    <cellStyle name="Normal 3 2 168" xfId="8440"/>
    <cellStyle name="Normal 3 2 169" xfId="8441"/>
    <cellStyle name="Normal 3 2 17" xfId="8442"/>
    <cellStyle name="Normal 3 2 170" xfId="8443"/>
    <cellStyle name="Normal 3 2 171" xfId="8444"/>
    <cellStyle name="Normal 3 2 172" xfId="8445"/>
    <cellStyle name="Normal 3 2 173" xfId="8446"/>
    <cellStyle name="Normal 3 2 174" xfId="8447"/>
    <cellStyle name="Normal 3 2 175" xfId="8448"/>
    <cellStyle name="Normal 3 2 176" xfId="8449"/>
    <cellStyle name="Normal 3 2 177" xfId="8450"/>
    <cellStyle name="Normal 3 2 178" xfId="8451"/>
    <cellStyle name="Normal 3 2 179" xfId="8452"/>
    <cellStyle name="Normal 3 2 18" xfId="8453"/>
    <cellStyle name="Normal 3 2 180" xfId="8454"/>
    <cellStyle name="Normal 3 2 181" xfId="8455"/>
    <cellStyle name="Normal 3 2 182" xfId="8456"/>
    <cellStyle name="Normal 3 2 183" xfId="8457"/>
    <cellStyle name="Normal 3 2 184" xfId="8458"/>
    <cellStyle name="Normal 3 2 185" xfId="8459"/>
    <cellStyle name="Normal 3 2 186" xfId="8460"/>
    <cellStyle name="Normal 3 2 187" xfId="8461"/>
    <cellStyle name="Normal 3 2 188" xfId="8462"/>
    <cellStyle name="Normal 3 2 189" xfId="8463"/>
    <cellStyle name="Normal 3 2 19" xfId="8464"/>
    <cellStyle name="Normal 3 2 190" xfId="8465"/>
    <cellStyle name="Normal 3 2 2" xfId="8466"/>
    <cellStyle name="Normal 3 2 20" xfId="8467"/>
    <cellStyle name="Normal 3 2 21" xfId="8468"/>
    <cellStyle name="Normal 3 2 22" xfId="8469"/>
    <cellStyle name="Normal 3 2 23" xfId="8470"/>
    <cellStyle name="Normal 3 2 24" xfId="8471"/>
    <cellStyle name="Normal 3 2 25" xfId="8472"/>
    <cellStyle name="Normal 3 2 26" xfId="8473"/>
    <cellStyle name="Normal 3 2 27" xfId="8474"/>
    <cellStyle name="Normal 3 2 28" xfId="8475"/>
    <cellStyle name="Normal 3 2 28 10" xfId="8476"/>
    <cellStyle name="Normal 3 2 28 11" xfId="8477"/>
    <cellStyle name="Normal 3 2 28 12" xfId="8478"/>
    <cellStyle name="Normal 3 2 28 12 2" xfId="8479"/>
    <cellStyle name="Normal 3 2 28 12 2 10" xfId="8480"/>
    <cellStyle name="Normal 3 2 28 12 2 11" xfId="8481"/>
    <cellStyle name="Normal 3 2 28 12 2 12" xfId="8482"/>
    <cellStyle name="Normal 3 2 28 12 2 13" xfId="8483"/>
    <cellStyle name="Normal 3 2 28 12 2 14" xfId="8484"/>
    <cellStyle name="Normal 3 2 28 12 2 15" xfId="8485"/>
    <cellStyle name="Normal 3 2 28 12 2 16" xfId="8486"/>
    <cellStyle name="Normal 3 2 28 12 2 17" xfId="8487"/>
    <cellStyle name="Normal 3 2 28 12 2 18" xfId="8488"/>
    <cellStyle name="Normal 3 2 28 12 2 19" xfId="8489"/>
    <cellStyle name="Normal 3 2 28 12 2 2" xfId="8490"/>
    <cellStyle name="Normal 3 2 28 12 2 20" xfId="8491"/>
    <cellStyle name="Normal 3 2 28 12 2 21" xfId="8492"/>
    <cellStyle name="Normal 3 2 28 12 2 22" xfId="8493"/>
    <cellStyle name="Normal 3 2 28 12 2 23" xfId="8494"/>
    <cellStyle name="Normal 3 2 28 12 2 24" xfId="8495"/>
    <cellStyle name="Normal 3 2 28 12 2 25" xfId="8496"/>
    <cellStyle name="Normal 3 2 28 12 2 26" xfId="8497"/>
    <cellStyle name="Normal 3 2 28 12 2 26 8" xfId="8498"/>
    <cellStyle name="Normal 3 2 28 12 2 26 8 2" xfId="23237"/>
    <cellStyle name="Normal 3 2 28 12 2 27" xfId="8499"/>
    <cellStyle name="Normal 3 2 28 12 2 28" xfId="8500"/>
    <cellStyle name="Normal 3 2 28 12 2 29" xfId="8501"/>
    <cellStyle name="Normal 3 2 28 12 2 3" xfId="8502"/>
    <cellStyle name="Normal 3 2 28 12 2 30" xfId="8503"/>
    <cellStyle name="Normal 3 2 28 12 2 31" xfId="8504"/>
    <cellStyle name="Normal 3 2 28 12 2 32" xfId="8505"/>
    <cellStyle name="Normal 3 2 28 12 2 33" xfId="8506"/>
    <cellStyle name="Normal 3 2 28 12 2 34" xfId="8507"/>
    <cellStyle name="Normal 3 2 28 12 2 35" xfId="8508"/>
    <cellStyle name="Normal 3 2 28 12 2 36" xfId="8509"/>
    <cellStyle name="Normal 3 2 28 12 2 37" xfId="8510"/>
    <cellStyle name="Normal 3 2 28 12 2 38" xfId="8511"/>
    <cellStyle name="Normal 3 2 28 12 2 39" xfId="8512"/>
    <cellStyle name="Normal 3 2 28 12 2 4" xfId="8513"/>
    <cellStyle name="Normal 3 2 28 12 2 5" xfId="8514"/>
    <cellStyle name="Normal 3 2 28 12 2 6" xfId="8515"/>
    <cellStyle name="Normal 3 2 28 12 2 7" xfId="8516"/>
    <cellStyle name="Normal 3 2 28 12 2 8" xfId="8517"/>
    <cellStyle name="Normal 3 2 28 12 2 9" xfId="8518"/>
    <cellStyle name="Normal 3 2 28 13" xfId="8519"/>
    <cellStyle name="Normal 3 2 28 14" xfId="8520"/>
    <cellStyle name="Normal 3 2 28 15" xfId="8521"/>
    <cellStyle name="Normal 3 2 28 16" xfId="8522"/>
    <cellStyle name="Normal 3 2 28 17" xfId="8523"/>
    <cellStyle name="Normal 3 2 28 18" xfId="8524"/>
    <cellStyle name="Normal 3 2 28 19" xfId="8525"/>
    <cellStyle name="Normal 3 2 28 19 10" xfId="8526"/>
    <cellStyle name="Normal 3 2 28 19 100" xfId="8527"/>
    <cellStyle name="Normal 3 2 28 19 101" xfId="8528"/>
    <cellStyle name="Normal 3 2 28 19 102" xfId="8529"/>
    <cellStyle name="Normal 3 2 28 19 103" xfId="8530"/>
    <cellStyle name="Normal 3 2 28 19 104" xfId="8531"/>
    <cellStyle name="Normal 3 2 28 19 105" xfId="8532"/>
    <cellStyle name="Normal 3 2 28 19 106" xfId="8533"/>
    <cellStyle name="Normal 3 2 28 19 107" xfId="8534"/>
    <cellStyle name="Normal 3 2 28 19 11" xfId="8535"/>
    <cellStyle name="Normal 3 2 28 19 12" xfId="8536"/>
    <cellStyle name="Normal 3 2 28 19 13" xfId="8537"/>
    <cellStyle name="Normal 3 2 28 19 14" xfId="8538"/>
    <cellStyle name="Normal 3 2 28 19 15" xfId="8539"/>
    <cellStyle name="Normal 3 2 28 19 16" xfId="8540"/>
    <cellStyle name="Normal 3 2 28 19 17" xfId="8541"/>
    <cellStyle name="Normal 3 2 28 19 18" xfId="8542"/>
    <cellStyle name="Normal 3 2 28 19 19" xfId="8543"/>
    <cellStyle name="Normal 3 2 28 19 2" xfId="8544"/>
    <cellStyle name="Normal 3 2 28 19 20" xfId="8545"/>
    <cellStyle name="Normal 3 2 28 19 21" xfId="8546"/>
    <cellStyle name="Normal 3 2 28 19 22" xfId="8547"/>
    <cellStyle name="Normal 3 2 28 19 23" xfId="8548"/>
    <cellStyle name="Normal 3 2 28 19 24" xfId="8549"/>
    <cellStyle name="Normal 3 2 28 19 25" xfId="8550"/>
    <cellStyle name="Normal 3 2 28 19 26" xfId="8551"/>
    <cellStyle name="Normal 3 2 28 19 27" xfId="8552"/>
    <cellStyle name="Normal 3 2 28 19 28" xfId="8553"/>
    <cellStyle name="Normal 3 2 28 19 29" xfId="8554"/>
    <cellStyle name="Normal 3 2 28 19 3" xfId="8555"/>
    <cellStyle name="Normal 3 2 28 19 30" xfId="8556"/>
    <cellStyle name="Normal 3 2 28 19 31" xfId="8557"/>
    <cellStyle name="Normal 3 2 28 19 32" xfId="8558"/>
    <cellStyle name="Normal 3 2 28 19 33" xfId="8559"/>
    <cellStyle name="Normal 3 2 28 19 34" xfId="8560"/>
    <cellStyle name="Normal 3 2 28 19 35" xfId="8561"/>
    <cellStyle name="Normal 3 2 28 19 36" xfId="8562"/>
    <cellStyle name="Normal 3 2 28 19 37" xfId="8563"/>
    <cellStyle name="Normal 3 2 28 19 38" xfId="8564"/>
    <cellStyle name="Normal 3 2 28 19 39" xfId="8565"/>
    <cellStyle name="Normal 3 2 28 19 4" xfId="8566"/>
    <cellStyle name="Normal 3 2 28 19 40" xfId="8567"/>
    <cellStyle name="Normal 3 2 28 19 41" xfId="8568"/>
    <cellStyle name="Normal 3 2 28 19 42" xfId="8569"/>
    <cellStyle name="Normal 3 2 28 19 43" xfId="8570"/>
    <cellStyle name="Normal 3 2 28 19 44" xfId="8571"/>
    <cellStyle name="Normal 3 2 28 19 45" xfId="8572"/>
    <cellStyle name="Normal 3 2 28 19 46" xfId="8573"/>
    <cellStyle name="Normal 3 2 28 19 47" xfId="8574"/>
    <cellStyle name="Normal 3 2 28 19 48" xfId="8575"/>
    <cellStyle name="Normal 3 2 28 19 49" xfId="8576"/>
    <cellStyle name="Normal 3 2 28 19 5" xfId="8577"/>
    <cellStyle name="Normal 3 2 28 19 50" xfId="8578"/>
    <cellStyle name="Normal 3 2 28 19 51" xfId="8579"/>
    <cellStyle name="Normal 3 2 28 19 52" xfId="8580"/>
    <cellStyle name="Normal 3 2 28 19 53" xfId="8581"/>
    <cellStyle name="Normal 3 2 28 19 54" xfId="8582"/>
    <cellStyle name="Normal 3 2 28 19 55" xfId="8583"/>
    <cellStyle name="Normal 3 2 28 19 56" xfId="8584"/>
    <cellStyle name="Normal 3 2 28 19 57" xfId="8585"/>
    <cellStyle name="Normal 3 2 28 19 58" xfId="8586"/>
    <cellStyle name="Normal 3 2 28 19 59" xfId="8587"/>
    <cellStyle name="Normal 3 2 28 19 6" xfId="8588"/>
    <cellStyle name="Normal 3 2 28 19 60" xfId="8589"/>
    <cellStyle name="Normal 3 2 28 19 61" xfId="8590"/>
    <cellStyle name="Normal 3 2 28 19 62" xfId="8591"/>
    <cellStyle name="Normal 3 2 28 19 63" xfId="8592"/>
    <cellStyle name="Normal 3 2 28 19 64" xfId="8593"/>
    <cellStyle name="Normal 3 2 28 19 65" xfId="8594"/>
    <cellStyle name="Normal 3 2 28 19 66" xfId="8595"/>
    <cellStyle name="Normal 3 2 28 19 67" xfId="8596"/>
    <cellStyle name="Normal 3 2 28 19 68" xfId="8597"/>
    <cellStyle name="Normal 3 2 28 19 69" xfId="8598"/>
    <cellStyle name="Normal 3 2 28 19 7" xfId="8599"/>
    <cellStyle name="Normal 3 2 28 19 70" xfId="8600"/>
    <cellStyle name="Normal 3 2 28 19 71" xfId="8601"/>
    <cellStyle name="Normal 3 2 28 19 72" xfId="8602"/>
    <cellStyle name="Normal 3 2 28 19 73" xfId="8603"/>
    <cellStyle name="Normal 3 2 28 19 74" xfId="8604"/>
    <cellStyle name="Normal 3 2 28 19 75" xfId="8605"/>
    <cellStyle name="Normal 3 2 28 19 76" xfId="8606"/>
    <cellStyle name="Normal 3 2 28 19 77" xfId="8607"/>
    <cellStyle name="Normal 3 2 28 19 78" xfId="8608"/>
    <cellStyle name="Normal 3 2 28 19 79" xfId="8609"/>
    <cellStyle name="Normal 3 2 28 19 8" xfId="8610"/>
    <cellStyle name="Normal 3 2 28 19 80" xfId="8611"/>
    <cellStyle name="Normal 3 2 28 19 80 8" xfId="8612"/>
    <cellStyle name="Normal 3 2 28 19 81" xfId="8613"/>
    <cellStyle name="Normal 3 2 28 19 82" xfId="8614"/>
    <cellStyle name="Normal 3 2 28 19 83" xfId="8615"/>
    <cellStyle name="Normal 3 2 28 19 84" xfId="8616"/>
    <cellStyle name="Normal 3 2 28 19 85" xfId="8617"/>
    <cellStyle name="Normal 3 2 28 19 86" xfId="8618"/>
    <cellStyle name="Normal 3 2 28 19 87" xfId="8619"/>
    <cellStyle name="Normal 3 2 28 19 88" xfId="8620"/>
    <cellStyle name="Normal 3 2 28 19 89" xfId="8621"/>
    <cellStyle name="Normal 3 2 28 19 9" xfId="8622"/>
    <cellStyle name="Normal 3 2 28 19 90" xfId="8623"/>
    <cellStyle name="Normal 3 2 28 19 91" xfId="8624"/>
    <cellStyle name="Normal 3 2 28 19 92" xfId="8625"/>
    <cellStyle name="Normal 3 2 28 19 93" xfId="8626"/>
    <cellStyle name="Normal 3 2 28 19 94" xfId="8627"/>
    <cellStyle name="Normal 3 2 28 19 95" xfId="8628"/>
    <cellStyle name="Normal 3 2 28 19 96" xfId="8629"/>
    <cellStyle name="Normal 3 2 28 19 97" xfId="8630"/>
    <cellStyle name="Normal 3 2 28 19 98" xfId="8631"/>
    <cellStyle name="Normal 3 2 28 19 99" xfId="8632"/>
    <cellStyle name="Normal 3 2 28 2" xfId="8633"/>
    <cellStyle name="Normal 3 2 28 20" xfId="8634"/>
    <cellStyle name="Normal 3 2 28 20 10" xfId="8635"/>
    <cellStyle name="Normal 3 2 28 20 100" xfId="8636"/>
    <cellStyle name="Normal 3 2 28 20 101" xfId="8637"/>
    <cellStyle name="Normal 3 2 28 20 102" xfId="8638"/>
    <cellStyle name="Normal 3 2 28 20 103" xfId="8639"/>
    <cellStyle name="Normal 3 2 28 20 104" xfId="8640"/>
    <cellStyle name="Normal 3 2 28 20 105" xfId="8641"/>
    <cellStyle name="Normal 3 2 28 20 106" xfId="8642"/>
    <cellStyle name="Normal 3 2 28 20 11" xfId="8643"/>
    <cellStyle name="Normal 3 2 28 20 12" xfId="8644"/>
    <cellStyle name="Normal 3 2 28 20 13" xfId="8645"/>
    <cellStyle name="Normal 3 2 28 20 14" xfId="8646"/>
    <cellStyle name="Normal 3 2 28 20 15" xfId="8647"/>
    <cellStyle name="Normal 3 2 28 20 16" xfId="8648"/>
    <cellStyle name="Normal 3 2 28 20 17" xfId="8649"/>
    <cellStyle name="Normal 3 2 28 20 18" xfId="8650"/>
    <cellStyle name="Normal 3 2 28 20 19" xfId="8651"/>
    <cellStyle name="Normal 3 2 28 20 2" xfId="8652"/>
    <cellStyle name="Normal 3 2 28 20 20" xfId="8653"/>
    <cellStyle name="Normal 3 2 28 20 21" xfId="8654"/>
    <cellStyle name="Normal 3 2 28 20 22" xfId="8655"/>
    <cellStyle name="Normal 3 2 28 20 23" xfId="8656"/>
    <cellStyle name="Normal 3 2 28 20 24" xfId="8657"/>
    <cellStyle name="Normal 3 2 28 20 25" xfId="8658"/>
    <cellStyle name="Normal 3 2 28 20 26" xfId="8659"/>
    <cellStyle name="Normal 3 2 28 20 27" xfId="8660"/>
    <cellStyle name="Normal 3 2 28 20 28" xfId="8661"/>
    <cellStyle name="Normal 3 2 28 20 29" xfId="8662"/>
    <cellStyle name="Normal 3 2 28 20 3" xfId="8663"/>
    <cellStyle name="Normal 3 2 28 20 30" xfId="8664"/>
    <cellStyle name="Normal 3 2 28 20 31" xfId="8665"/>
    <cellStyle name="Normal 3 2 28 20 32" xfId="8666"/>
    <cellStyle name="Normal 3 2 28 20 33" xfId="8667"/>
    <cellStyle name="Normal 3 2 28 20 34" xfId="8668"/>
    <cellStyle name="Normal 3 2 28 20 35" xfId="8669"/>
    <cellStyle name="Normal 3 2 28 20 36" xfId="8670"/>
    <cellStyle name="Normal 3 2 28 20 37" xfId="8671"/>
    <cellStyle name="Normal 3 2 28 20 38" xfId="8672"/>
    <cellStyle name="Normal 3 2 28 20 39" xfId="8673"/>
    <cellStyle name="Normal 3 2 28 20 4" xfId="8674"/>
    <cellStyle name="Normal 3 2 28 20 40" xfId="8675"/>
    <cellStyle name="Normal 3 2 28 20 41" xfId="8676"/>
    <cellStyle name="Normal 3 2 28 20 42" xfId="8677"/>
    <cellStyle name="Normal 3 2 28 20 43" xfId="8678"/>
    <cellStyle name="Normal 3 2 28 20 44" xfId="8679"/>
    <cellStyle name="Normal 3 2 28 20 45" xfId="8680"/>
    <cellStyle name="Normal 3 2 28 20 46" xfId="8681"/>
    <cellStyle name="Normal 3 2 28 20 47" xfId="8682"/>
    <cellStyle name="Normal 3 2 28 20 48" xfId="8683"/>
    <cellStyle name="Normal 3 2 28 20 49" xfId="8684"/>
    <cellStyle name="Normal 3 2 28 20 5" xfId="8685"/>
    <cellStyle name="Normal 3 2 28 20 50" xfId="8686"/>
    <cellStyle name="Normal 3 2 28 20 51" xfId="8687"/>
    <cellStyle name="Normal 3 2 28 20 52" xfId="8688"/>
    <cellStyle name="Normal 3 2 28 20 53" xfId="8689"/>
    <cellStyle name="Normal 3 2 28 20 54" xfId="8690"/>
    <cellStyle name="Normal 3 2 28 20 55" xfId="8691"/>
    <cellStyle name="Normal 3 2 28 20 56" xfId="8692"/>
    <cellStyle name="Normal 3 2 28 20 57" xfId="8693"/>
    <cellStyle name="Normal 3 2 28 20 58" xfId="8694"/>
    <cellStyle name="Normal 3 2 28 20 59" xfId="8695"/>
    <cellStyle name="Normal 3 2 28 20 6" xfId="8696"/>
    <cellStyle name="Normal 3 2 28 20 60" xfId="8697"/>
    <cellStyle name="Normal 3 2 28 20 61" xfId="8698"/>
    <cellStyle name="Normal 3 2 28 20 62" xfId="8699"/>
    <cellStyle name="Normal 3 2 28 20 63" xfId="8700"/>
    <cellStyle name="Normal 3 2 28 20 64" xfId="8701"/>
    <cellStyle name="Normal 3 2 28 20 65" xfId="8702"/>
    <cellStyle name="Normal 3 2 28 20 66" xfId="8703"/>
    <cellStyle name="Normal 3 2 28 20 67" xfId="8704"/>
    <cellStyle name="Normal 3 2 28 20 68" xfId="8705"/>
    <cellStyle name="Normal 3 2 28 20 69" xfId="8706"/>
    <cellStyle name="Normal 3 2 28 20 7" xfId="8707"/>
    <cellStyle name="Normal 3 2 28 20 70" xfId="8708"/>
    <cellStyle name="Normal 3 2 28 20 71" xfId="8709"/>
    <cellStyle name="Normal 3 2 28 20 72" xfId="8710"/>
    <cellStyle name="Normal 3 2 28 20 73" xfId="8711"/>
    <cellStyle name="Normal 3 2 28 20 74" xfId="8712"/>
    <cellStyle name="Normal 3 2 28 20 75" xfId="8713"/>
    <cellStyle name="Normal 3 2 28 20 76" xfId="8714"/>
    <cellStyle name="Normal 3 2 28 20 77" xfId="8715"/>
    <cellStyle name="Normal 3 2 28 20 78" xfId="8716"/>
    <cellStyle name="Normal 3 2 28 20 79" xfId="8717"/>
    <cellStyle name="Normal 3 2 28 20 8" xfId="8718"/>
    <cellStyle name="Normal 3 2 28 20 80" xfId="8719"/>
    <cellStyle name="Normal 3 2 28 20 81" xfId="8720"/>
    <cellStyle name="Normal 3 2 28 20 82" xfId="8721"/>
    <cellStyle name="Normal 3 2 28 20 83" xfId="8722"/>
    <cellStyle name="Normal 3 2 28 20 84" xfId="8723"/>
    <cellStyle name="Normal 3 2 28 20 85" xfId="8724"/>
    <cellStyle name="Normal 3 2 28 20 86" xfId="8725"/>
    <cellStyle name="Normal 3 2 28 20 87" xfId="8726"/>
    <cellStyle name="Normal 3 2 28 20 88" xfId="8727"/>
    <cellStyle name="Normal 3 2 28 20 89" xfId="8728"/>
    <cellStyle name="Normal 3 2 28 20 9" xfId="8729"/>
    <cellStyle name="Normal 3 2 28 20 90" xfId="8730"/>
    <cellStyle name="Normal 3 2 28 20 91" xfId="8731"/>
    <cellStyle name="Normal 3 2 28 20 92" xfId="8732"/>
    <cellStyle name="Normal 3 2 28 20 93" xfId="8733"/>
    <cellStyle name="Normal 3 2 28 20 94" xfId="8734"/>
    <cellStyle name="Normal 3 2 28 20 95" xfId="8735"/>
    <cellStyle name="Normal 3 2 28 20 96" xfId="8736"/>
    <cellStyle name="Normal 3 2 28 20 97" xfId="8737"/>
    <cellStyle name="Normal 3 2 28 20 98" xfId="8738"/>
    <cellStyle name="Normal 3 2 28 20 99" xfId="8739"/>
    <cellStyle name="Normal 3 2 28 21" xfId="8740"/>
    <cellStyle name="Normal 3 2 28 21 10" xfId="8741"/>
    <cellStyle name="Normal 3 2 28 21 11" xfId="8742"/>
    <cellStyle name="Normal 3 2 28 21 12" xfId="8743"/>
    <cellStyle name="Normal 3 2 28 21 13" xfId="8744"/>
    <cellStyle name="Normal 3 2 28 21 14" xfId="8745"/>
    <cellStyle name="Normal 3 2 28 21 15" xfId="8746"/>
    <cellStyle name="Normal 3 2 28 21 16" xfId="8747"/>
    <cellStyle name="Normal 3 2 28 21 17" xfId="8748"/>
    <cellStyle name="Normal 3 2 28 21 18" xfId="8749"/>
    <cellStyle name="Normal 3 2 28 21 19" xfId="8750"/>
    <cellStyle name="Normal 3 2 28 21 2" xfId="8751"/>
    <cellStyle name="Normal 3 2 28 21 20" xfId="8752"/>
    <cellStyle name="Normal 3 2 28 21 21" xfId="8753"/>
    <cellStyle name="Normal 3 2 28 21 22" xfId="8754"/>
    <cellStyle name="Normal 3 2 28 21 23" xfId="8755"/>
    <cellStyle name="Normal 3 2 28 21 24" xfId="8756"/>
    <cellStyle name="Normal 3 2 28 21 25" xfId="8757"/>
    <cellStyle name="Normal 3 2 28 21 26" xfId="8758"/>
    <cellStyle name="Normal 3 2 28 21 27" xfId="8759"/>
    <cellStyle name="Normal 3 2 28 21 28" xfId="8760"/>
    <cellStyle name="Normal 3 2 28 21 29" xfId="8761"/>
    <cellStyle name="Normal 3 2 28 21 3" xfId="8762"/>
    <cellStyle name="Normal 3 2 28 21 30" xfId="8763"/>
    <cellStyle name="Normal 3 2 28 21 31" xfId="8764"/>
    <cellStyle name="Normal 3 2 28 21 32" xfId="8765"/>
    <cellStyle name="Normal 3 2 28 21 33" xfId="8766"/>
    <cellStyle name="Normal 3 2 28 21 34" xfId="8767"/>
    <cellStyle name="Normal 3 2 28 21 35" xfId="8768"/>
    <cellStyle name="Normal 3 2 28 21 36" xfId="8769"/>
    <cellStyle name="Normal 3 2 28 21 37" xfId="8770"/>
    <cellStyle name="Normal 3 2 28 21 38" xfId="8771"/>
    <cellStyle name="Normal 3 2 28 21 39" xfId="8772"/>
    <cellStyle name="Normal 3 2 28 21 4" xfId="8773"/>
    <cellStyle name="Normal 3 2 28 21 40" xfId="8774"/>
    <cellStyle name="Normal 3 2 28 21 41" xfId="8775"/>
    <cellStyle name="Normal 3 2 28 21 42" xfId="8776"/>
    <cellStyle name="Normal 3 2 28 21 43" xfId="8777"/>
    <cellStyle name="Normal 3 2 28 21 44" xfId="8778"/>
    <cellStyle name="Normal 3 2 28 21 45" xfId="8779"/>
    <cellStyle name="Normal 3 2 28 21 46" xfId="8780"/>
    <cellStyle name="Normal 3 2 28 21 47" xfId="8781"/>
    <cellStyle name="Normal 3 2 28 21 48" xfId="8782"/>
    <cellStyle name="Normal 3 2 28 21 49" xfId="8783"/>
    <cellStyle name="Normal 3 2 28 21 5" xfId="8784"/>
    <cellStyle name="Normal 3 2 28 21 50" xfId="8785"/>
    <cellStyle name="Normal 3 2 28 21 51" xfId="8786"/>
    <cellStyle name="Normal 3 2 28 21 52" xfId="8787"/>
    <cellStyle name="Normal 3 2 28 21 53" xfId="8788"/>
    <cellStyle name="Normal 3 2 28 21 54" xfId="8789"/>
    <cellStyle name="Normal 3 2 28 21 55" xfId="8790"/>
    <cellStyle name="Normal 3 2 28 21 56" xfId="8791"/>
    <cellStyle name="Normal 3 2 28 21 57" xfId="8792"/>
    <cellStyle name="Normal 3 2 28 21 58" xfId="8793"/>
    <cellStyle name="Normal 3 2 28 21 59" xfId="8794"/>
    <cellStyle name="Normal 3 2 28 21 6" xfId="8795"/>
    <cellStyle name="Normal 3 2 28 21 60" xfId="8796"/>
    <cellStyle name="Normal 3 2 28 21 61" xfId="8797"/>
    <cellStyle name="Normal 3 2 28 21 62" xfId="8798"/>
    <cellStyle name="Normal 3 2 28 21 63" xfId="8799"/>
    <cellStyle name="Normal 3 2 28 21 64" xfId="8800"/>
    <cellStyle name="Normal 3 2 28 21 65" xfId="8801"/>
    <cellStyle name="Normal 3 2 28 21 66" xfId="8802"/>
    <cellStyle name="Normal 3 2 28 21 7" xfId="8803"/>
    <cellStyle name="Normal 3 2 28 21 8" xfId="8804"/>
    <cellStyle name="Normal 3 2 28 21 9" xfId="8805"/>
    <cellStyle name="Normal 3 2 28 22" xfId="8806"/>
    <cellStyle name="Normal 3 2 28 23" xfId="8807"/>
    <cellStyle name="Normal 3 2 28 24" xfId="8808"/>
    <cellStyle name="Normal 3 2 28 25" xfId="8809"/>
    <cellStyle name="Normal 3 2 28 3" xfId="8810"/>
    <cellStyle name="Normal 3 2 28 4" xfId="8811"/>
    <cellStyle name="Normal 3 2 28 5" xfId="8812"/>
    <cellStyle name="Normal 3 2 28 6" xfId="8813"/>
    <cellStyle name="Normal 3 2 28 7" xfId="8814"/>
    <cellStyle name="Normal 3 2 28 8" xfId="8815"/>
    <cellStyle name="Normal 3 2 28 9" xfId="8816"/>
    <cellStyle name="Normal 3 2 29" xfId="8817"/>
    <cellStyle name="Normal 3 2 29 10" xfId="8818"/>
    <cellStyle name="Normal 3 2 29 11" xfId="8819"/>
    <cellStyle name="Normal 3 2 29 12" xfId="8820"/>
    <cellStyle name="Normal 3 2 29 12 2" xfId="8821"/>
    <cellStyle name="Normal 3 2 29 12 2 10" xfId="8822"/>
    <cellStyle name="Normal 3 2 29 12 2 11" xfId="8823"/>
    <cellStyle name="Normal 3 2 29 12 2 12" xfId="8824"/>
    <cellStyle name="Normal 3 2 29 12 2 13" xfId="8825"/>
    <cellStyle name="Normal 3 2 29 12 2 14" xfId="8826"/>
    <cellStyle name="Normal 3 2 29 12 2 15" xfId="8827"/>
    <cellStyle name="Normal 3 2 29 12 2 16" xfId="8828"/>
    <cellStyle name="Normal 3 2 29 12 2 17" xfId="8829"/>
    <cellStyle name="Normal 3 2 29 12 2 18" xfId="8830"/>
    <cellStyle name="Normal 3 2 29 12 2 19" xfId="8831"/>
    <cellStyle name="Normal 3 2 29 12 2 2" xfId="8832"/>
    <cellStyle name="Normal 3 2 29 12 2 20" xfId="8833"/>
    <cellStyle name="Normal 3 2 29 12 2 21" xfId="8834"/>
    <cellStyle name="Normal 3 2 29 12 2 22" xfId="8835"/>
    <cellStyle name="Normal 3 2 29 12 2 23" xfId="8836"/>
    <cellStyle name="Normal 3 2 29 12 2 24" xfId="8837"/>
    <cellStyle name="Normal 3 2 29 12 2 25" xfId="8838"/>
    <cellStyle name="Normal 3 2 29 12 2 26" xfId="8839"/>
    <cellStyle name="Normal 3 2 29 12 2 27" xfId="8840"/>
    <cellStyle name="Normal 3 2 29 12 2 28" xfId="8841"/>
    <cellStyle name="Normal 3 2 29 12 2 29" xfId="8842"/>
    <cellStyle name="Normal 3 2 29 12 2 3" xfId="8843"/>
    <cellStyle name="Normal 3 2 29 12 2 30" xfId="8844"/>
    <cellStyle name="Normal 3 2 29 12 2 31" xfId="8845"/>
    <cellStyle name="Normal 3 2 29 12 2 32" xfId="8846"/>
    <cellStyle name="Normal 3 2 29 12 2 33" xfId="8847"/>
    <cellStyle name="Normal 3 2 29 12 2 34" xfId="8848"/>
    <cellStyle name="Normal 3 2 29 12 2 35" xfId="8849"/>
    <cellStyle name="Normal 3 2 29 12 2 36" xfId="8850"/>
    <cellStyle name="Normal 3 2 29 12 2 37" xfId="8851"/>
    <cellStyle name="Normal 3 2 29 12 2 38" xfId="8852"/>
    <cellStyle name="Normal 3 2 29 12 2 39" xfId="8853"/>
    <cellStyle name="Normal 3 2 29 12 2 4" xfId="8854"/>
    <cellStyle name="Normal 3 2 29 12 2 5" xfId="8855"/>
    <cellStyle name="Normal 3 2 29 12 2 6" xfId="8856"/>
    <cellStyle name="Normal 3 2 29 12 2 7" xfId="8857"/>
    <cellStyle name="Normal 3 2 29 12 2 8" xfId="8858"/>
    <cellStyle name="Normal 3 2 29 12 2 9" xfId="8859"/>
    <cellStyle name="Normal 3 2 29 13" xfId="8860"/>
    <cellStyle name="Normal 3 2 29 14" xfId="8861"/>
    <cellStyle name="Normal 3 2 29 15" xfId="8862"/>
    <cellStyle name="Normal 3 2 29 16" xfId="8863"/>
    <cellStyle name="Normal 3 2 29 17" xfId="8864"/>
    <cellStyle name="Normal 3 2 29 18" xfId="8865"/>
    <cellStyle name="Normal 3 2 29 19" xfId="8866"/>
    <cellStyle name="Normal 3 2 29 19 10" xfId="8867"/>
    <cellStyle name="Normal 3 2 29 19 100" xfId="8868"/>
    <cellStyle name="Normal 3 2 29 19 101" xfId="8869"/>
    <cellStyle name="Normal 3 2 29 19 102" xfId="8870"/>
    <cellStyle name="Normal 3 2 29 19 103" xfId="8871"/>
    <cellStyle name="Normal 3 2 29 19 104" xfId="8872"/>
    <cellStyle name="Normal 3 2 29 19 105" xfId="8873"/>
    <cellStyle name="Normal 3 2 29 19 106" xfId="8874"/>
    <cellStyle name="Normal 3 2 29 19 107" xfId="8875"/>
    <cellStyle name="Normal 3 2 29 19 11" xfId="8876"/>
    <cellStyle name="Normal 3 2 29 19 12" xfId="8877"/>
    <cellStyle name="Normal 3 2 29 19 13" xfId="8878"/>
    <cellStyle name="Normal 3 2 29 19 14" xfId="8879"/>
    <cellStyle name="Normal 3 2 29 19 15" xfId="8880"/>
    <cellStyle name="Normal 3 2 29 19 16" xfId="8881"/>
    <cellStyle name="Normal 3 2 29 19 17" xfId="8882"/>
    <cellStyle name="Normal 3 2 29 19 18" xfId="8883"/>
    <cellStyle name="Normal 3 2 29 19 19" xfId="8884"/>
    <cellStyle name="Normal 3 2 29 19 2" xfId="8885"/>
    <cellStyle name="Normal 3 2 29 19 20" xfId="8886"/>
    <cellStyle name="Normal 3 2 29 19 21" xfId="8887"/>
    <cellStyle name="Normal 3 2 29 19 22" xfId="8888"/>
    <cellStyle name="Normal 3 2 29 19 23" xfId="8889"/>
    <cellStyle name="Normal 3 2 29 19 24" xfId="8890"/>
    <cellStyle name="Normal 3 2 29 19 25" xfId="8891"/>
    <cellStyle name="Normal 3 2 29 19 26" xfId="8892"/>
    <cellStyle name="Normal 3 2 29 19 27" xfId="8893"/>
    <cellStyle name="Normal 3 2 29 19 28" xfId="8894"/>
    <cellStyle name="Normal 3 2 29 19 29" xfId="8895"/>
    <cellStyle name="Normal 3 2 29 19 3" xfId="8896"/>
    <cellStyle name="Normal 3 2 29 19 30" xfId="8897"/>
    <cellStyle name="Normal 3 2 29 19 31" xfId="8898"/>
    <cellStyle name="Normal 3 2 29 19 32" xfId="8899"/>
    <cellStyle name="Normal 3 2 29 19 33" xfId="8900"/>
    <cellStyle name="Normal 3 2 29 19 34" xfId="8901"/>
    <cellStyle name="Normal 3 2 29 19 35" xfId="8902"/>
    <cellStyle name="Normal 3 2 29 19 36" xfId="8903"/>
    <cellStyle name="Normal 3 2 29 19 37" xfId="8904"/>
    <cellStyle name="Normal 3 2 29 19 37 8" xfId="8905"/>
    <cellStyle name="Normal 3 2 29 19 37 8 2" xfId="23238"/>
    <cellStyle name="Normal 3 2 29 19 38" xfId="8906"/>
    <cellStyle name="Normal 3 2 29 19 39" xfId="8907"/>
    <cellStyle name="Normal 3 2 29 19 4" xfId="8908"/>
    <cellStyle name="Normal 3 2 29 19 40" xfId="8909"/>
    <cellStyle name="Normal 3 2 29 19 41" xfId="8910"/>
    <cellStyle name="Normal 3 2 29 19 42" xfId="8911"/>
    <cellStyle name="Normal 3 2 29 19 43" xfId="8912"/>
    <cellStyle name="Normal 3 2 29 19 44" xfId="8913"/>
    <cellStyle name="Normal 3 2 29 19 45" xfId="8914"/>
    <cellStyle name="Normal 3 2 29 19 46" xfId="8915"/>
    <cellStyle name="Normal 3 2 29 19 47" xfId="8916"/>
    <cellStyle name="Normal 3 2 29 19 48" xfId="8917"/>
    <cellStyle name="Normal 3 2 29 19 49" xfId="8918"/>
    <cellStyle name="Normal 3 2 29 19 5" xfId="8919"/>
    <cellStyle name="Normal 3 2 29 19 50" xfId="8920"/>
    <cellStyle name="Normal 3 2 29 19 51" xfId="8921"/>
    <cellStyle name="Normal 3 2 29 19 52" xfId="8922"/>
    <cellStyle name="Normal 3 2 29 19 53" xfId="8923"/>
    <cellStyle name="Normal 3 2 29 19 54" xfId="8924"/>
    <cellStyle name="Normal 3 2 29 19 55" xfId="8925"/>
    <cellStyle name="Normal 3 2 29 19 56" xfId="8926"/>
    <cellStyle name="Normal 3 2 29 19 57" xfId="8927"/>
    <cellStyle name="Normal 3 2 29 19 58" xfId="8928"/>
    <cellStyle name="Normal 3 2 29 19 59" xfId="8929"/>
    <cellStyle name="Normal 3 2 29 19 6" xfId="8930"/>
    <cellStyle name="Normal 3 2 29 19 60" xfId="8931"/>
    <cellStyle name="Normal 3 2 29 19 61" xfId="8932"/>
    <cellStyle name="Normal 3 2 29 19 62" xfId="8933"/>
    <cellStyle name="Normal 3 2 29 19 63" xfId="8934"/>
    <cellStyle name="Normal 3 2 29 19 64" xfId="8935"/>
    <cellStyle name="Normal 3 2 29 19 65" xfId="8936"/>
    <cellStyle name="Normal 3 2 29 19 66" xfId="8937"/>
    <cellStyle name="Normal 3 2 29 19 67" xfId="8938"/>
    <cellStyle name="Normal 3 2 29 19 68" xfId="8939"/>
    <cellStyle name="Normal 3 2 29 19 69" xfId="8940"/>
    <cellStyle name="Normal 3 2 29 19 7" xfId="8941"/>
    <cellStyle name="Normal 3 2 29 19 70" xfId="8942"/>
    <cellStyle name="Normal 3 2 29 19 71" xfId="8943"/>
    <cellStyle name="Normal 3 2 29 19 72" xfId="8944"/>
    <cellStyle name="Normal 3 2 29 19 73" xfId="8945"/>
    <cellStyle name="Normal 3 2 29 19 74" xfId="8946"/>
    <cellStyle name="Normal 3 2 29 19 75" xfId="8947"/>
    <cellStyle name="Normal 3 2 29 19 76" xfId="8948"/>
    <cellStyle name="Normal 3 2 29 19 77" xfId="8949"/>
    <cellStyle name="Normal 3 2 29 19 78" xfId="8950"/>
    <cellStyle name="Normal 3 2 29 19 79" xfId="8951"/>
    <cellStyle name="Normal 3 2 29 19 8" xfId="8952"/>
    <cellStyle name="Normal 3 2 29 19 80" xfId="8953"/>
    <cellStyle name="Normal 3 2 29 19 81" xfId="8954"/>
    <cellStyle name="Normal 3 2 29 19 82" xfId="8955"/>
    <cellStyle name="Normal 3 2 29 19 83" xfId="8956"/>
    <cellStyle name="Normal 3 2 29 19 84" xfId="8957"/>
    <cellStyle name="Normal 3 2 29 19 85" xfId="8958"/>
    <cellStyle name="Normal 3 2 29 19 86" xfId="8959"/>
    <cellStyle name="Normal 3 2 29 19 87" xfId="8960"/>
    <cellStyle name="Normal 3 2 29 19 88" xfId="8961"/>
    <cellStyle name="Normal 3 2 29 19 89" xfId="8962"/>
    <cellStyle name="Normal 3 2 29 19 9" xfId="8963"/>
    <cellStyle name="Normal 3 2 29 19 90" xfId="8964"/>
    <cellStyle name="Normal 3 2 29 19 91" xfId="8965"/>
    <cellStyle name="Normal 3 2 29 19 92" xfId="8966"/>
    <cellStyle name="Normal 3 2 29 19 93" xfId="8967"/>
    <cellStyle name="Normal 3 2 29 19 94" xfId="8968"/>
    <cellStyle name="Normal 3 2 29 19 95" xfId="8969"/>
    <cellStyle name="Normal 3 2 29 19 96" xfId="8970"/>
    <cellStyle name="Normal 3 2 29 19 97" xfId="8971"/>
    <cellStyle name="Normal 3 2 29 19 98" xfId="8972"/>
    <cellStyle name="Normal 3 2 29 19 99" xfId="8973"/>
    <cellStyle name="Normal 3 2 29 2" xfId="8974"/>
    <cellStyle name="Normal 3 2 29 20" xfId="8975"/>
    <cellStyle name="Normal 3 2 29 20 10" xfId="8976"/>
    <cellStyle name="Normal 3 2 29 20 100" xfId="8977"/>
    <cellStyle name="Normal 3 2 29 20 101" xfId="8978"/>
    <cellStyle name="Normal 3 2 29 20 102" xfId="8979"/>
    <cellStyle name="Normal 3 2 29 20 103" xfId="8980"/>
    <cellStyle name="Normal 3 2 29 20 104" xfId="8981"/>
    <cellStyle name="Normal 3 2 29 20 105" xfId="8982"/>
    <cellStyle name="Normal 3 2 29 20 106" xfId="8983"/>
    <cellStyle name="Normal 3 2 29 20 11" xfId="8984"/>
    <cellStyle name="Normal 3 2 29 20 12" xfId="8985"/>
    <cellStyle name="Normal 3 2 29 20 13" xfId="8986"/>
    <cellStyle name="Normal 3 2 29 20 14" xfId="8987"/>
    <cellStyle name="Normal 3 2 29 20 15" xfId="8988"/>
    <cellStyle name="Normal 3 2 29 20 16" xfId="8989"/>
    <cellStyle name="Normal 3 2 29 20 17" xfId="8990"/>
    <cellStyle name="Normal 3 2 29 20 18" xfId="8991"/>
    <cellStyle name="Normal 3 2 29 20 19" xfId="8992"/>
    <cellStyle name="Normal 3 2 29 20 2" xfId="8993"/>
    <cellStyle name="Normal 3 2 29 20 20" xfId="8994"/>
    <cellStyle name="Normal 3 2 29 20 21" xfId="8995"/>
    <cellStyle name="Normal 3 2 29 20 22" xfId="8996"/>
    <cellStyle name="Normal 3 2 29 20 23" xfId="8997"/>
    <cellStyle name="Normal 3 2 29 20 24" xfId="8998"/>
    <cellStyle name="Normal 3 2 29 20 25" xfId="8999"/>
    <cellStyle name="Normal 3 2 29 20 26" xfId="9000"/>
    <cellStyle name="Normal 3 2 29 20 27" xfId="9001"/>
    <cellStyle name="Normal 3 2 29 20 28" xfId="9002"/>
    <cellStyle name="Normal 3 2 29 20 29" xfId="9003"/>
    <cellStyle name="Normal 3 2 29 20 3" xfId="9004"/>
    <cellStyle name="Normal 3 2 29 20 30" xfId="9005"/>
    <cellStyle name="Normal 3 2 29 20 31" xfId="9006"/>
    <cellStyle name="Normal 3 2 29 20 32" xfId="9007"/>
    <cellStyle name="Normal 3 2 29 20 33" xfId="9008"/>
    <cellStyle name="Normal 3 2 29 20 34" xfId="9009"/>
    <cellStyle name="Normal 3 2 29 20 35" xfId="9010"/>
    <cellStyle name="Normal 3 2 29 20 36" xfId="9011"/>
    <cellStyle name="Normal 3 2 29 20 37" xfId="9012"/>
    <cellStyle name="Normal 3 2 29 20 38" xfId="9013"/>
    <cellStyle name="Normal 3 2 29 20 39" xfId="9014"/>
    <cellStyle name="Normal 3 2 29 20 4" xfId="9015"/>
    <cellStyle name="Normal 3 2 29 20 40" xfId="9016"/>
    <cellStyle name="Normal 3 2 29 20 41" xfId="9017"/>
    <cellStyle name="Normal 3 2 29 20 42" xfId="9018"/>
    <cellStyle name="Normal 3 2 29 20 43" xfId="9019"/>
    <cellStyle name="Normal 3 2 29 20 44" xfId="9020"/>
    <cellStyle name="Normal 3 2 29 20 45" xfId="9021"/>
    <cellStyle name="Normal 3 2 29 20 46" xfId="9022"/>
    <cellStyle name="Normal 3 2 29 20 47" xfId="9023"/>
    <cellStyle name="Normal 3 2 29 20 48" xfId="9024"/>
    <cellStyle name="Normal 3 2 29 20 49" xfId="9025"/>
    <cellStyle name="Normal 3 2 29 20 5" xfId="9026"/>
    <cellStyle name="Normal 3 2 29 20 50" xfId="9027"/>
    <cellStyle name="Normal 3 2 29 20 51" xfId="9028"/>
    <cellStyle name="Normal 3 2 29 20 52" xfId="9029"/>
    <cellStyle name="Normal 3 2 29 20 53" xfId="9030"/>
    <cellStyle name="Normal 3 2 29 20 54" xfId="9031"/>
    <cellStyle name="Normal 3 2 29 20 55" xfId="9032"/>
    <cellStyle name="Normal 3 2 29 20 56" xfId="9033"/>
    <cellStyle name="Normal 3 2 29 20 57" xfId="9034"/>
    <cellStyle name="Normal 3 2 29 20 58" xfId="9035"/>
    <cellStyle name="Normal 3 2 29 20 59" xfId="9036"/>
    <cellStyle name="Normal 3 2 29 20 6" xfId="9037"/>
    <cellStyle name="Normal 3 2 29 20 60" xfId="9038"/>
    <cellStyle name="Normal 3 2 29 20 61" xfId="9039"/>
    <cellStyle name="Normal 3 2 29 20 62" xfId="9040"/>
    <cellStyle name="Normal 3 2 29 20 63" xfId="9041"/>
    <cellStyle name="Normal 3 2 29 20 64" xfId="9042"/>
    <cellStyle name="Normal 3 2 29 20 65" xfId="9043"/>
    <cellStyle name="Normal 3 2 29 20 66" xfId="9044"/>
    <cellStyle name="Normal 3 2 29 20 67" xfId="9045"/>
    <cellStyle name="Normal 3 2 29 20 68" xfId="9046"/>
    <cellStyle name="Normal 3 2 29 20 69" xfId="9047"/>
    <cellStyle name="Normal 3 2 29 20 7" xfId="9048"/>
    <cellStyle name="Normal 3 2 29 20 70" xfId="9049"/>
    <cellStyle name="Normal 3 2 29 20 71" xfId="9050"/>
    <cellStyle name="Normal 3 2 29 20 72" xfId="9051"/>
    <cellStyle name="Normal 3 2 29 20 73" xfId="9052"/>
    <cellStyle name="Normal 3 2 29 20 74" xfId="9053"/>
    <cellStyle name="Normal 3 2 29 20 75" xfId="9054"/>
    <cellStyle name="Normal 3 2 29 20 76" xfId="9055"/>
    <cellStyle name="Normal 3 2 29 20 77" xfId="9056"/>
    <cellStyle name="Normal 3 2 29 20 78" xfId="9057"/>
    <cellStyle name="Normal 3 2 29 20 79" xfId="9058"/>
    <cellStyle name="Normal 3 2 29 20 8" xfId="9059"/>
    <cellStyle name="Normal 3 2 29 20 80" xfId="9060"/>
    <cellStyle name="Normal 3 2 29 20 81" xfId="9061"/>
    <cellStyle name="Normal 3 2 29 20 82" xfId="9062"/>
    <cellStyle name="Normal 3 2 29 20 83" xfId="9063"/>
    <cellStyle name="Normal 3 2 29 20 84" xfId="9064"/>
    <cellStyle name="Normal 3 2 29 20 85" xfId="9065"/>
    <cellStyle name="Normal 3 2 29 20 86" xfId="9066"/>
    <cellStyle name="Normal 3 2 29 20 87" xfId="9067"/>
    <cellStyle name="Normal 3 2 29 20 88" xfId="9068"/>
    <cellStyle name="Normal 3 2 29 20 89" xfId="9069"/>
    <cellStyle name="Normal 3 2 29 20 9" xfId="9070"/>
    <cellStyle name="Normal 3 2 29 20 90" xfId="9071"/>
    <cellStyle name="Normal 3 2 29 20 91" xfId="9072"/>
    <cellStyle name="Normal 3 2 29 20 92" xfId="9073"/>
    <cellStyle name="Normal 3 2 29 20 93" xfId="9074"/>
    <cellStyle name="Normal 3 2 29 20 94" xfId="9075"/>
    <cellStyle name="Normal 3 2 29 20 95" xfId="9076"/>
    <cellStyle name="Normal 3 2 29 20 96" xfId="9077"/>
    <cellStyle name="Normal 3 2 29 20 97" xfId="9078"/>
    <cellStyle name="Normal 3 2 29 20 98" xfId="9079"/>
    <cellStyle name="Normal 3 2 29 20 99" xfId="9080"/>
    <cellStyle name="Normal 3 2 29 21" xfId="9081"/>
    <cellStyle name="Normal 3 2 29 21 10" xfId="9082"/>
    <cellStyle name="Normal 3 2 29 21 11" xfId="9083"/>
    <cellStyle name="Normal 3 2 29 21 12" xfId="9084"/>
    <cellStyle name="Normal 3 2 29 21 13" xfId="9085"/>
    <cellStyle name="Normal 3 2 29 21 14" xfId="9086"/>
    <cellStyle name="Normal 3 2 29 21 15" xfId="9087"/>
    <cellStyle name="Normal 3 2 29 21 16" xfId="9088"/>
    <cellStyle name="Normal 3 2 29 21 17" xfId="9089"/>
    <cellStyle name="Normal 3 2 29 21 18" xfId="9090"/>
    <cellStyle name="Normal 3 2 29 21 19" xfId="9091"/>
    <cellStyle name="Normal 3 2 29 21 2" xfId="9092"/>
    <cellStyle name="Normal 3 2 29 21 20" xfId="9093"/>
    <cellStyle name="Normal 3 2 29 21 21" xfId="9094"/>
    <cellStyle name="Normal 3 2 29 21 22" xfId="9095"/>
    <cellStyle name="Normal 3 2 29 21 23" xfId="9096"/>
    <cellStyle name="Normal 3 2 29 21 24" xfId="9097"/>
    <cellStyle name="Normal 3 2 29 21 25" xfId="9098"/>
    <cellStyle name="Normal 3 2 29 21 26" xfId="9099"/>
    <cellStyle name="Normal 3 2 29 21 27" xfId="9100"/>
    <cellStyle name="Normal 3 2 29 21 28" xfId="9101"/>
    <cellStyle name="Normal 3 2 29 21 29" xfId="9102"/>
    <cellStyle name="Normal 3 2 29 21 3" xfId="9103"/>
    <cellStyle name="Normal 3 2 29 21 30" xfId="9104"/>
    <cellStyle name="Normal 3 2 29 21 31" xfId="9105"/>
    <cellStyle name="Normal 3 2 29 21 32" xfId="9106"/>
    <cellStyle name="Normal 3 2 29 21 33" xfId="9107"/>
    <cellStyle name="Normal 3 2 29 21 34" xfId="9108"/>
    <cellStyle name="Normal 3 2 29 21 35" xfId="9109"/>
    <cellStyle name="Normal 3 2 29 21 36" xfId="9110"/>
    <cellStyle name="Normal 3 2 29 21 37" xfId="9111"/>
    <cellStyle name="Normal 3 2 29 21 38" xfId="9112"/>
    <cellStyle name="Normal 3 2 29 21 39" xfId="9113"/>
    <cellStyle name="Normal 3 2 29 21 4" xfId="9114"/>
    <cellStyle name="Normal 3 2 29 21 40" xfId="9115"/>
    <cellStyle name="Normal 3 2 29 21 41" xfId="9116"/>
    <cellStyle name="Normal 3 2 29 21 42" xfId="9117"/>
    <cellStyle name="Normal 3 2 29 21 43" xfId="9118"/>
    <cellStyle name="Normal 3 2 29 21 44" xfId="9119"/>
    <cellStyle name="Normal 3 2 29 21 45" xfId="9120"/>
    <cellStyle name="Normal 3 2 29 21 46" xfId="9121"/>
    <cellStyle name="Normal 3 2 29 21 47" xfId="9122"/>
    <cellStyle name="Normal 3 2 29 21 48" xfId="9123"/>
    <cellStyle name="Normal 3 2 29 21 49" xfId="9124"/>
    <cellStyle name="Normal 3 2 29 21 5" xfId="9125"/>
    <cellStyle name="Normal 3 2 29 21 50" xfId="9126"/>
    <cellStyle name="Normal 3 2 29 21 51" xfId="9127"/>
    <cellStyle name="Normal 3 2 29 21 52" xfId="9128"/>
    <cellStyle name="Normal 3 2 29 21 53" xfId="9129"/>
    <cellStyle name="Normal 3 2 29 21 54" xfId="9130"/>
    <cellStyle name="Normal 3 2 29 21 55" xfId="9131"/>
    <cellStyle name="Normal 3 2 29 21 56" xfId="9132"/>
    <cellStyle name="Normal 3 2 29 21 57" xfId="9133"/>
    <cellStyle name="Normal 3 2 29 21 58" xfId="9134"/>
    <cellStyle name="Normal 3 2 29 21 59" xfId="9135"/>
    <cellStyle name="Normal 3 2 29 21 6" xfId="9136"/>
    <cellStyle name="Normal 3 2 29 21 60" xfId="9137"/>
    <cellStyle name="Normal 3 2 29 21 61" xfId="9138"/>
    <cellStyle name="Normal 3 2 29 21 62" xfId="9139"/>
    <cellStyle name="Normal 3 2 29 21 63" xfId="9140"/>
    <cellStyle name="Normal 3 2 29 21 64" xfId="9141"/>
    <cellStyle name="Normal 3 2 29 21 65" xfId="9142"/>
    <cellStyle name="Normal 3 2 29 21 66" xfId="9143"/>
    <cellStyle name="Normal 3 2 29 21 7" xfId="9144"/>
    <cellStyle name="Normal 3 2 29 21 8" xfId="9145"/>
    <cellStyle name="Normal 3 2 29 21 9" xfId="9146"/>
    <cellStyle name="Normal 3 2 29 22" xfId="9147"/>
    <cellStyle name="Normal 3 2 29 23" xfId="9148"/>
    <cellStyle name="Normal 3 2 29 24" xfId="9149"/>
    <cellStyle name="Normal 3 2 29 25" xfId="9150"/>
    <cellStyle name="Normal 3 2 29 3" xfId="9151"/>
    <cellStyle name="Normal 3 2 29 4" xfId="9152"/>
    <cellStyle name="Normal 3 2 29 5" xfId="9153"/>
    <cellStyle name="Normal 3 2 29 6" xfId="9154"/>
    <cellStyle name="Normal 3 2 29 7" xfId="9155"/>
    <cellStyle name="Normal 3 2 29 8" xfId="9156"/>
    <cellStyle name="Normal 3 2 29 9" xfId="9157"/>
    <cellStyle name="Normal 3 2 3" xfId="9158"/>
    <cellStyle name="Normal 3 2 30" xfId="9159"/>
    <cellStyle name="Normal 3 2 31" xfId="9160"/>
    <cellStyle name="Normal 3 2 32" xfId="9161"/>
    <cellStyle name="Normal 3 2 33" xfId="9162"/>
    <cellStyle name="Normal 3 2 34" xfId="9163"/>
    <cellStyle name="Normal 3 2 35" xfId="9164"/>
    <cellStyle name="Normal 3 2 36" xfId="9165"/>
    <cellStyle name="Normal 3 2 37" xfId="9166"/>
    <cellStyle name="Normal 3 2 38" xfId="9167"/>
    <cellStyle name="Normal 3 2 39" xfId="9168"/>
    <cellStyle name="Normal 3 2 4" xfId="9169"/>
    <cellStyle name="Normal 3 2 40" xfId="9170"/>
    <cellStyle name="Normal 3 2 41" xfId="9171"/>
    <cellStyle name="Normal 3 2 42" xfId="9172"/>
    <cellStyle name="Normal 3 2 43" xfId="9173"/>
    <cellStyle name="Normal 3 2 44" xfId="9174"/>
    <cellStyle name="Normal 3 2 45" xfId="9175"/>
    <cellStyle name="Normal 3 2 46" xfId="9176"/>
    <cellStyle name="Normal 3 2 47" xfId="9177"/>
    <cellStyle name="Normal 3 2 48" xfId="9178"/>
    <cellStyle name="Normal 3 2 49" xfId="9179"/>
    <cellStyle name="Normal 3 2 5" xfId="9180"/>
    <cellStyle name="Normal 3 2 50" xfId="9181"/>
    <cellStyle name="Normal 3 2 51" xfId="9182"/>
    <cellStyle name="Normal 3 2 52" xfId="9183"/>
    <cellStyle name="Normal 3 2 53" xfId="9184"/>
    <cellStyle name="Normal 3 2 54" xfId="9185"/>
    <cellStyle name="Normal 3 2 55" xfId="9186"/>
    <cellStyle name="Normal 3 2 56" xfId="9187"/>
    <cellStyle name="Normal 3 2 57" xfId="9188"/>
    <cellStyle name="Normal 3 2 58" xfId="9189"/>
    <cellStyle name="Normal 3 2 59" xfId="9190"/>
    <cellStyle name="Normal 3 2 6" xfId="9191"/>
    <cellStyle name="Normal 3 2 60" xfId="9192"/>
    <cellStyle name="Normal 3 2 61" xfId="9193"/>
    <cellStyle name="Normal 3 2 62" xfId="9194"/>
    <cellStyle name="Normal 3 2 63" xfId="9195"/>
    <cellStyle name="Normal 3 2 64" xfId="9196"/>
    <cellStyle name="Normal 3 2 65" xfId="9197"/>
    <cellStyle name="Normal 3 2 66" xfId="9198"/>
    <cellStyle name="Normal 3 2 67" xfId="9199"/>
    <cellStyle name="Normal 3 2 68" xfId="9200"/>
    <cellStyle name="Normal 3 2 69" xfId="9201"/>
    <cellStyle name="Normal 3 2 7" xfId="9202"/>
    <cellStyle name="Normal 3 2 70" xfId="9203"/>
    <cellStyle name="Normal 3 2 71" xfId="9204"/>
    <cellStyle name="Normal 3 2 72" xfId="9205"/>
    <cellStyle name="Normal 3 2 73" xfId="9206"/>
    <cellStyle name="Normal 3 2 74" xfId="9207"/>
    <cellStyle name="Normal 3 2 75" xfId="9208"/>
    <cellStyle name="Normal 3 2 76" xfId="9209"/>
    <cellStyle name="Normal 3 2 77" xfId="9210"/>
    <cellStyle name="Normal 3 2 78" xfId="9211"/>
    <cellStyle name="Normal 3 2 79" xfId="9212"/>
    <cellStyle name="Normal 3 2 8" xfId="9213"/>
    <cellStyle name="Normal 3 2 80" xfId="9214"/>
    <cellStyle name="Normal 3 2 81" xfId="9215"/>
    <cellStyle name="Normal 3 2 82" xfId="9216"/>
    <cellStyle name="Normal 3 2 83" xfId="9217"/>
    <cellStyle name="Normal 3 2 84" xfId="9218"/>
    <cellStyle name="Normal 3 2 85" xfId="9219"/>
    <cellStyle name="Normal 3 2 86" xfId="9220"/>
    <cellStyle name="Normal 3 2 87" xfId="9221"/>
    <cellStyle name="Normal 3 2 88" xfId="9222"/>
    <cellStyle name="Normal 3 2 89" xfId="9223"/>
    <cellStyle name="Normal 3 2 9" xfId="9224"/>
    <cellStyle name="Normal 3 2 90" xfId="9225"/>
    <cellStyle name="Normal 3 2 91" xfId="9226"/>
    <cellStyle name="Normal 3 2 92" xfId="9227"/>
    <cellStyle name="Normal 3 2 93" xfId="9228"/>
    <cellStyle name="Normal 3 2 94" xfId="9229"/>
    <cellStyle name="Normal 3 2 95" xfId="9230"/>
    <cellStyle name="Normal 3 2 96" xfId="9231"/>
    <cellStyle name="Normal 3 2 97" xfId="9232"/>
    <cellStyle name="Normal 3 2 98" xfId="9233"/>
    <cellStyle name="Normal 3 2 99" xfId="9234"/>
    <cellStyle name="Normal 3 20" xfId="9235"/>
    <cellStyle name="Normal 3 200" xfId="9236"/>
    <cellStyle name="Normal 3 201" xfId="9237"/>
    <cellStyle name="Normal 3 202" xfId="9238"/>
    <cellStyle name="Normal 3 203" xfId="9239"/>
    <cellStyle name="Normal 3 204" xfId="9240"/>
    <cellStyle name="Normal 3 205" xfId="9241"/>
    <cellStyle name="Normal 3 206" xfId="9242"/>
    <cellStyle name="Normal 3 207" xfId="9243"/>
    <cellStyle name="Normal 3 208" xfId="9244"/>
    <cellStyle name="Normal 3 209" xfId="9245"/>
    <cellStyle name="Normal 3 21" xfId="9246"/>
    <cellStyle name="Normal 3 210" xfId="9247"/>
    <cellStyle name="Normal 3 211" xfId="9248"/>
    <cellStyle name="Normal 3 212" xfId="9249"/>
    <cellStyle name="Normal 3 213" xfId="9250"/>
    <cellStyle name="Normal 3 214" xfId="9251"/>
    <cellStyle name="Normal 3 215" xfId="9252"/>
    <cellStyle name="Normal 3 216" xfId="9253"/>
    <cellStyle name="Normal 3 217" xfId="9254"/>
    <cellStyle name="Normal 3 218" xfId="9255"/>
    <cellStyle name="Normal 3 219" xfId="9256"/>
    <cellStyle name="Normal 3 22" xfId="9257"/>
    <cellStyle name="Normal 3 220" xfId="9258"/>
    <cellStyle name="Normal 3 221" xfId="9259"/>
    <cellStyle name="Normal 3 222" xfId="9260"/>
    <cellStyle name="Normal 3 223" xfId="9261"/>
    <cellStyle name="Normal 3 224" xfId="9262"/>
    <cellStyle name="Normal 3 225" xfId="9263"/>
    <cellStyle name="Normal 3 226" xfId="9264"/>
    <cellStyle name="Normal 3 227" xfId="9265"/>
    <cellStyle name="Normal 3 228" xfId="9266"/>
    <cellStyle name="Normal 3 229" xfId="9267"/>
    <cellStyle name="Normal 3 23" xfId="9268"/>
    <cellStyle name="Normal 3 230" xfId="9269"/>
    <cellStyle name="Normal 3 231" xfId="9270"/>
    <cellStyle name="Normal 3 232" xfId="9271"/>
    <cellStyle name="Normal 3 233" xfId="9272"/>
    <cellStyle name="Normal 3 234" xfId="9273"/>
    <cellStyle name="Normal 3 235" xfId="9274"/>
    <cellStyle name="Normal 3 236" xfId="9275"/>
    <cellStyle name="Normal 3 237" xfId="9276"/>
    <cellStyle name="Normal 3 238" xfId="9277"/>
    <cellStyle name="Normal 3 239" xfId="9278"/>
    <cellStyle name="Normal 3 24" xfId="9279"/>
    <cellStyle name="Normal 3 240" xfId="9280"/>
    <cellStyle name="Normal 3 241" xfId="9281"/>
    <cellStyle name="Normal 3 25" xfId="9282"/>
    <cellStyle name="Normal 3 26" xfId="9283"/>
    <cellStyle name="Normal 3 27" xfId="9284"/>
    <cellStyle name="Normal 3 28" xfId="9285"/>
    <cellStyle name="Normal 3 29" xfId="9286"/>
    <cellStyle name="Normal 3 3" xfId="9287"/>
    <cellStyle name="Normal 3 3 2" xfId="9288"/>
    <cellStyle name="Normal 3 3 3" xfId="9289"/>
    <cellStyle name="Normal 3 3 4" xfId="9290"/>
    <cellStyle name="Normal 3 3 5" xfId="9291"/>
    <cellStyle name="Normal 3 3 6" xfId="9292"/>
    <cellStyle name="Normal 3 3 7" xfId="9293"/>
    <cellStyle name="Normal 3 30" xfId="9294"/>
    <cellStyle name="Normal 3 31" xfId="9295"/>
    <cellStyle name="Normal 3 31 10" xfId="9296"/>
    <cellStyle name="Normal 3 31 11" xfId="9297"/>
    <cellStyle name="Normal 3 31 12" xfId="9298"/>
    <cellStyle name="Normal 3 31 12 2" xfId="9299"/>
    <cellStyle name="Normal 3 31 12 2 10" xfId="9300"/>
    <cellStyle name="Normal 3 31 12 2 11" xfId="9301"/>
    <cellStyle name="Normal 3 31 12 2 12" xfId="9302"/>
    <cellStyle name="Normal 3 31 12 2 13" xfId="9303"/>
    <cellStyle name="Normal 3 31 12 2 14" xfId="9304"/>
    <cellStyle name="Normal 3 31 12 2 15" xfId="9305"/>
    <cellStyle name="Normal 3 31 12 2 16" xfId="9306"/>
    <cellStyle name="Normal 3 31 12 2 17" xfId="9307"/>
    <cellStyle name="Normal 3 31 12 2 18" xfId="9308"/>
    <cellStyle name="Normal 3 31 12 2 19" xfId="9309"/>
    <cellStyle name="Normal 3 31 12 2 2" xfId="9310"/>
    <cellStyle name="Normal 3 31 12 2 20" xfId="9311"/>
    <cellStyle name="Normal 3 31 12 2 21" xfId="9312"/>
    <cellStyle name="Normal 3 31 12 2 22" xfId="9313"/>
    <cellStyle name="Normal 3 31 12 2 23" xfId="9314"/>
    <cellStyle name="Normal 3 31 12 2 24" xfId="9315"/>
    <cellStyle name="Normal 3 31 12 2 25" xfId="9316"/>
    <cellStyle name="Normal 3 31 12 2 26" xfId="9317"/>
    <cellStyle name="Normal 3 31 12 2 27" xfId="9318"/>
    <cellStyle name="Normal 3 31 12 2 28" xfId="9319"/>
    <cellStyle name="Normal 3 31 12 2 29" xfId="9320"/>
    <cellStyle name="Normal 3 31 12 2 3" xfId="9321"/>
    <cellStyle name="Normal 3 31 12 2 30" xfId="9322"/>
    <cellStyle name="Normal 3 31 12 2 31" xfId="9323"/>
    <cellStyle name="Normal 3 31 12 2 32" xfId="9324"/>
    <cellStyle name="Normal 3 31 12 2 33" xfId="9325"/>
    <cellStyle name="Normal 3 31 12 2 34" xfId="9326"/>
    <cellStyle name="Normal 3 31 12 2 35" xfId="9327"/>
    <cellStyle name="Normal 3 31 12 2 36" xfId="9328"/>
    <cellStyle name="Normal 3 31 12 2 37" xfId="9329"/>
    <cellStyle name="Normal 3 31 12 2 38" xfId="9330"/>
    <cellStyle name="Normal 3 31 12 2 39" xfId="9331"/>
    <cellStyle name="Normal 3 31 12 2 4" xfId="9332"/>
    <cellStyle name="Normal 3 31 12 2 5" xfId="9333"/>
    <cellStyle name="Normal 3 31 12 2 6" xfId="9334"/>
    <cellStyle name="Normal 3 31 12 2 7" xfId="9335"/>
    <cellStyle name="Normal 3 31 12 2 8" xfId="9336"/>
    <cellStyle name="Normal 3 31 12 2 9" xfId="9337"/>
    <cellStyle name="Normal 3 31 13" xfId="9338"/>
    <cellStyle name="Normal 3 31 14" xfId="9339"/>
    <cellStyle name="Normal 3 31 15" xfId="9340"/>
    <cellStyle name="Normal 3 31 16" xfId="9341"/>
    <cellStyle name="Normal 3 31 17" xfId="9342"/>
    <cellStyle name="Normal 3 31 18" xfId="9343"/>
    <cellStyle name="Normal 3 31 19" xfId="9344"/>
    <cellStyle name="Normal 3 31 19 10" xfId="9345"/>
    <cellStyle name="Normal 3 31 19 100" xfId="9346"/>
    <cellStyle name="Normal 3 31 19 101" xfId="9347"/>
    <cellStyle name="Normal 3 31 19 102" xfId="9348"/>
    <cellStyle name="Normal 3 31 19 103" xfId="9349"/>
    <cellStyle name="Normal 3 31 19 104" xfId="9350"/>
    <cellStyle name="Normal 3 31 19 105" xfId="9351"/>
    <cellStyle name="Normal 3 31 19 106" xfId="9352"/>
    <cellStyle name="Normal 3 31 19 107" xfId="9353"/>
    <cellStyle name="Normal 3 31 19 11" xfId="9354"/>
    <cellStyle name="Normal 3 31 19 12" xfId="9355"/>
    <cellStyle name="Normal 3 31 19 13" xfId="9356"/>
    <cellStyle name="Normal 3 31 19 14" xfId="9357"/>
    <cellStyle name="Normal 3 31 19 15" xfId="9358"/>
    <cellStyle name="Normal 3 31 19 16" xfId="9359"/>
    <cellStyle name="Normal 3 31 19 17" xfId="9360"/>
    <cellStyle name="Normal 3 31 19 18" xfId="9361"/>
    <cellStyle name="Normal 3 31 19 19" xfId="9362"/>
    <cellStyle name="Normal 3 31 19 2" xfId="9363"/>
    <cellStyle name="Normal 3 31 19 20" xfId="9364"/>
    <cellStyle name="Normal 3 31 19 21" xfId="9365"/>
    <cellStyle name="Normal 3 31 19 22" xfId="9366"/>
    <cellStyle name="Normal 3 31 19 23" xfId="9367"/>
    <cellStyle name="Normal 3 31 19 24" xfId="9368"/>
    <cellStyle name="Normal 3 31 19 25" xfId="9369"/>
    <cellStyle name="Normal 3 31 19 26" xfId="9370"/>
    <cellStyle name="Normal 3 31 19 27" xfId="9371"/>
    <cellStyle name="Normal 3 31 19 28" xfId="9372"/>
    <cellStyle name="Normal 3 31 19 29" xfId="9373"/>
    <cellStyle name="Normal 3 31 19 3" xfId="9374"/>
    <cellStyle name="Normal 3 31 19 30" xfId="9375"/>
    <cellStyle name="Normal 3 31 19 31" xfId="9376"/>
    <cellStyle name="Normal 3 31 19 32" xfId="9377"/>
    <cellStyle name="Normal 3 31 19 33" xfId="9378"/>
    <cellStyle name="Normal 3 31 19 34" xfId="9379"/>
    <cellStyle name="Normal 3 31 19 35" xfId="9380"/>
    <cellStyle name="Normal 3 31 19 36" xfId="9381"/>
    <cellStyle name="Normal 3 31 19 37" xfId="9382"/>
    <cellStyle name="Normal 3 31 19 38" xfId="9383"/>
    <cellStyle name="Normal 3 31 19 39" xfId="9384"/>
    <cellStyle name="Normal 3 31 19 4" xfId="9385"/>
    <cellStyle name="Normal 3 31 19 40" xfId="9386"/>
    <cellStyle name="Normal 3 31 19 41" xfId="9387"/>
    <cellStyle name="Normal 3 31 19 42" xfId="9388"/>
    <cellStyle name="Normal 3 31 19 43" xfId="9389"/>
    <cellStyle name="Normal 3 31 19 44" xfId="9390"/>
    <cellStyle name="Normal 3 31 19 45" xfId="9391"/>
    <cellStyle name="Normal 3 31 19 46" xfId="9392"/>
    <cellStyle name="Normal 3 31 19 47" xfId="9393"/>
    <cellStyle name="Normal 3 31 19 48" xfId="9394"/>
    <cellStyle name="Normal 3 31 19 49" xfId="9395"/>
    <cellStyle name="Normal 3 31 19 5" xfId="9396"/>
    <cellStyle name="Normal 3 31 19 50" xfId="9397"/>
    <cellStyle name="Normal 3 31 19 51" xfId="9398"/>
    <cellStyle name="Normal 3 31 19 52" xfId="9399"/>
    <cellStyle name="Normal 3 31 19 53" xfId="9400"/>
    <cellStyle name="Normal 3 31 19 54" xfId="9401"/>
    <cellStyle name="Normal 3 31 19 55" xfId="9402"/>
    <cellStyle name="Normal 3 31 19 56" xfId="9403"/>
    <cellStyle name="Normal 3 31 19 57" xfId="9404"/>
    <cellStyle name="Normal 3 31 19 58" xfId="9405"/>
    <cellStyle name="Normal 3 31 19 59" xfId="9406"/>
    <cellStyle name="Normal 3 31 19 6" xfId="9407"/>
    <cellStyle name="Normal 3 31 19 60" xfId="9408"/>
    <cellStyle name="Normal 3 31 19 61" xfId="9409"/>
    <cellStyle name="Normal 3 31 19 62" xfId="9410"/>
    <cellStyle name="Normal 3 31 19 63" xfId="9411"/>
    <cellStyle name="Normal 3 31 19 64" xfId="9412"/>
    <cellStyle name="Normal 3 31 19 65" xfId="9413"/>
    <cellStyle name="Normal 3 31 19 66" xfId="9414"/>
    <cellStyle name="Normal 3 31 19 67" xfId="9415"/>
    <cellStyle name="Normal 3 31 19 68" xfId="9416"/>
    <cellStyle name="Normal 3 31 19 69" xfId="9417"/>
    <cellStyle name="Normal 3 31 19 7" xfId="9418"/>
    <cellStyle name="Normal 3 31 19 70" xfId="9419"/>
    <cellStyle name="Normal 3 31 19 71" xfId="9420"/>
    <cellStyle name="Normal 3 31 19 72" xfId="9421"/>
    <cellStyle name="Normal 3 31 19 73" xfId="9422"/>
    <cellStyle name="Normal 3 31 19 74" xfId="9423"/>
    <cellStyle name="Normal 3 31 19 75" xfId="9424"/>
    <cellStyle name="Normal 3 31 19 76" xfId="9425"/>
    <cellStyle name="Normal 3 31 19 77" xfId="9426"/>
    <cellStyle name="Normal 3 31 19 78" xfId="9427"/>
    <cellStyle name="Normal 3 31 19 79" xfId="9428"/>
    <cellStyle name="Normal 3 31 19 8" xfId="9429"/>
    <cellStyle name="Normal 3 31 19 80" xfId="9430"/>
    <cellStyle name="Normal 3 31 19 81" xfId="9431"/>
    <cellStyle name="Normal 3 31 19 82" xfId="9432"/>
    <cellStyle name="Normal 3 31 19 83" xfId="9433"/>
    <cellStyle name="Normal 3 31 19 84" xfId="9434"/>
    <cellStyle name="Normal 3 31 19 85" xfId="9435"/>
    <cellStyle name="Normal 3 31 19 86" xfId="9436"/>
    <cellStyle name="Normal 3 31 19 87" xfId="9437"/>
    <cellStyle name="Normal 3 31 19 88" xfId="9438"/>
    <cellStyle name="Normal 3 31 19 89" xfId="9439"/>
    <cellStyle name="Normal 3 31 19 9" xfId="9440"/>
    <cellStyle name="Normal 3 31 19 90" xfId="9441"/>
    <cellStyle name="Normal 3 31 19 91" xfId="9442"/>
    <cellStyle name="Normal 3 31 19 92" xfId="9443"/>
    <cellStyle name="Normal 3 31 19 93" xfId="9444"/>
    <cellStyle name="Normal 3 31 19 94" xfId="9445"/>
    <cellStyle name="Normal 3 31 19 95" xfId="9446"/>
    <cellStyle name="Normal 3 31 19 96" xfId="9447"/>
    <cellStyle name="Normal 3 31 19 97" xfId="9448"/>
    <cellStyle name="Normal 3 31 19 98" xfId="9449"/>
    <cellStyle name="Normal 3 31 19 99" xfId="9450"/>
    <cellStyle name="Normal 3 31 2" xfId="9451"/>
    <cellStyle name="Normal 3 31 20" xfId="9452"/>
    <cellStyle name="Normal 3 31 20 10" xfId="9453"/>
    <cellStyle name="Normal 3 31 20 100" xfId="9454"/>
    <cellStyle name="Normal 3 31 20 101" xfId="9455"/>
    <cellStyle name="Normal 3 31 20 102" xfId="9456"/>
    <cellStyle name="Normal 3 31 20 103" xfId="9457"/>
    <cellStyle name="Normal 3 31 20 104" xfId="9458"/>
    <cellStyle name="Normal 3 31 20 105" xfId="9459"/>
    <cellStyle name="Normal 3 31 20 106" xfId="9460"/>
    <cellStyle name="Normal 3 31 20 11" xfId="9461"/>
    <cellStyle name="Normal 3 31 20 12" xfId="9462"/>
    <cellStyle name="Normal 3 31 20 13" xfId="9463"/>
    <cellStyle name="Normal 3 31 20 14" xfId="9464"/>
    <cellStyle name="Normal 3 31 20 15" xfId="9465"/>
    <cellStyle name="Normal 3 31 20 16" xfId="9466"/>
    <cellStyle name="Normal 3 31 20 17" xfId="9467"/>
    <cellStyle name="Normal 3 31 20 18" xfId="9468"/>
    <cellStyle name="Normal 3 31 20 19" xfId="9469"/>
    <cellStyle name="Normal 3 31 20 2" xfId="9470"/>
    <cellStyle name="Normal 3 31 20 20" xfId="9471"/>
    <cellStyle name="Normal 3 31 20 21" xfId="9472"/>
    <cellStyle name="Normal 3 31 20 22" xfId="9473"/>
    <cellStyle name="Normal 3 31 20 23" xfId="9474"/>
    <cellStyle name="Normal 3 31 20 24" xfId="9475"/>
    <cellStyle name="Normal 3 31 20 25" xfId="9476"/>
    <cellStyle name="Normal 3 31 20 26" xfId="9477"/>
    <cellStyle name="Normal 3 31 20 27" xfId="9478"/>
    <cellStyle name="Normal 3 31 20 28" xfId="9479"/>
    <cellStyle name="Normal 3 31 20 29" xfId="9480"/>
    <cellStyle name="Normal 3 31 20 3" xfId="9481"/>
    <cellStyle name="Normal 3 31 20 30" xfId="9482"/>
    <cellStyle name="Normal 3 31 20 31" xfId="9483"/>
    <cellStyle name="Normal 3 31 20 32" xfId="9484"/>
    <cellStyle name="Normal 3 31 20 33" xfId="9485"/>
    <cellStyle name="Normal 3 31 20 34" xfId="9486"/>
    <cellStyle name="Normal 3 31 20 35" xfId="9487"/>
    <cellStyle name="Normal 3 31 20 36" xfId="9488"/>
    <cellStyle name="Normal 3 31 20 37" xfId="9489"/>
    <cellStyle name="Normal 3 31 20 38" xfId="9490"/>
    <cellStyle name="Normal 3 31 20 39" xfId="9491"/>
    <cellStyle name="Normal 3 31 20 4" xfId="9492"/>
    <cellStyle name="Normal 3 31 20 40" xfId="9493"/>
    <cellStyle name="Normal 3 31 20 41" xfId="9494"/>
    <cellStyle name="Normal 3 31 20 42" xfId="9495"/>
    <cellStyle name="Normal 3 31 20 43" xfId="9496"/>
    <cellStyle name="Normal 3 31 20 44" xfId="9497"/>
    <cellStyle name="Normal 3 31 20 45" xfId="9498"/>
    <cellStyle name="Normal 3 31 20 46" xfId="9499"/>
    <cellStyle name="Normal 3 31 20 47" xfId="9500"/>
    <cellStyle name="Normal 3 31 20 48" xfId="9501"/>
    <cellStyle name="Normal 3 31 20 49" xfId="9502"/>
    <cellStyle name="Normal 3 31 20 5" xfId="9503"/>
    <cellStyle name="Normal 3 31 20 50" xfId="9504"/>
    <cellStyle name="Normal 3 31 20 51" xfId="9505"/>
    <cellStyle name="Normal 3 31 20 52" xfId="9506"/>
    <cellStyle name="Normal 3 31 20 53" xfId="9507"/>
    <cellStyle name="Normal 3 31 20 54" xfId="9508"/>
    <cellStyle name="Normal 3 31 20 55" xfId="9509"/>
    <cellStyle name="Normal 3 31 20 56" xfId="9510"/>
    <cellStyle name="Normal 3 31 20 57" xfId="9511"/>
    <cellStyle name="Normal 3 31 20 58" xfId="9512"/>
    <cellStyle name="Normal 3 31 20 59" xfId="9513"/>
    <cellStyle name="Normal 3 31 20 6" xfId="9514"/>
    <cellStyle name="Normal 3 31 20 60" xfId="9515"/>
    <cellStyle name="Normal 3 31 20 61" xfId="9516"/>
    <cellStyle name="Normal 3 31 20 62" xfId="9517"/>
    <cellStyle name="Normal 3 31 20 63" xfId="9518"/>
    <cellStyle name="Normal 3 31 20 64" xfId="9519"/>
    <cellStyle name="Normal 3 31 20 65" xfId="9520"/>
    <cellStyle name="Normal 3 31 20 66" xfId="9521"/>
    <cellStyle name="Normal 3 31 20 67" xfId="9522"/>
    <cellStyle name="Normal 3 31 20 68" xfId="9523"/>
    <cellStyle name="Normal 3 31 20 69" xfId="9524"/>
    <cellStyle name="Normal 3 31 20 7" xfId="9525"/>
    <cellStyle name="Normal 3 31 20 70" xfId="9526"/>
    <cellStyle name="Normal 3 31 20 71" xfId="9527"/>
    <cellStyle name="Normal 3 31 20 72" xfId="9528"/>
    <cellStyle name="Normal 3 31 20 73" xfId="9529"/>
    <cellStyle name="Normal 3 31 20 74" xfId="9530"/>
    <cellStyle name="Normal 3 31 20 75" xfId="9531"/>
    <cellStyle name="Normal 3 31 20 76" xfId="9532"/>
    <cellStyle name="Normal 3 31 20 77" xfId="9533"/>
    <cellStyle name="Normal 3 31 20 78" xfId="9534"/>
    <cellStyle name="Normal 3 31 20 79" xfId="9535"/>
    <cellStyle name="Normal 3 31 20 8" xfId="9536"/>
    <cellStyle name="Normal 3 31 20 80" xfId="9537"/>
    <cellStyle name="Normal 3 31 20 81" xfId="9538"/>
    <cellStyle name="Normal 3 31 20 82" xfId="9539"/>
    <cellStyle name="Normal 3 31 20 83" xfId="9540"/>
    <cellStyle name="Normal 3 31 20 84" xfId="9541"/>
    <cellStyle name="Normal 3 31 20 85" xfId="9542"/>
    <cellStyle name="Normal 3 31 20 86" xfId="9543"/>
    <cellStyle name="Normal 3 31 20 87" xfId="9544"/>
    <cellStyle name="Normal 3 31 20 88" xfId="9545"/>
    <cellStyle name="Normal 3 31 20 89" xfId="9546"/>
    <cellStyle name="Normal 3 31 20 9" xfId="9547"/>
    <cellStyle name="Normal 3 31 20 90" xfId="9548"/>
    <cellStyle name="Normal 3 31 20 91" xfId="9549"/>
    <cellStyle name="Normal 3 31 20 92" xfId="9550"/>
    <cellStyle name="Normal 3 31 20 93" xfId="9551"/>
    <cellStyle name="Normal 3 31 20 94" xfId="9552"/>
    <cellStyle name="Normal 3 31 20 95" xfId="9553"/>
    <cellStyle name="Normal 3 31 20 96" xfId="9554"/>
    <cellStyle name="Normal 3 31 20 97" xfId="9555"/>
    <cellStyle name="Normal 3 31 20 98" xfId="9556"/>
    <cellStyle name="Normal 3 31 20 99" xfId="9557"/>
    <cellStyle name="Normal 3 31 21" xfId="9558"/>
    <cellStyle name="Normal 3 31 21 10" xfId="9559"/>
    <cellStyle name="Normal 3 31 21 11" xfId="9560"/>
    <cellStyle name="Normal 3 31 21 12" xfId="9561"/>
    <cellStyle name="Normal 3 31 21 13" xfId="9562"/>
    <cellStyle name="Normal 3 31 21 14" xfId="9563"/>
    <cellStyle name="Normal 3 31 21 15" xfId="9564"/>
    <cellStyle name="Normal 3 31 21 16" xfId="9565"/>
    <cellStyle name="Normal 3 31 21 17" xfId="9566"/>
    <cellStyle name="Normal 3 31 21 18" xfId="9567"/>
    <cellStyle name="Normal 3 31 21 19" xfId="9568"/>
    <cellStyle name="Normal 3 31 21 2" xfId="9569"/>
    <cellStyle name="Normal 3 31 21 20" xfId="9570"/>
    <cellStyle name="Normal 3 31 21 21" xfId="9571"/>
    <cellStyle name="Normal 3 31 21 22" xfId="9572"/>
    <cellStyle name="Normal 3 31 21 23" xfId="9573"/>
    <cellStyle name="Normal 3 31 21 24" xfId="9574"/>
    <cellStyle name="Normal 3 31 21 25" xfId="9575"/>
    <cellStyle name="Normal 3 31 21 26" xfId="9576"/>
    <cellStyle name="Normal 3 31 21 27" xfId="9577"/>
    <cellStyle name="Normal 3 31 21 28" xfId="9578"/>
    <cellStyle name="Normal 3 31 21 29" xfId="9579"/>
    <cellStyle name="Normal 3 31 21 3" xfId="9580"/>
    <cellStyle name="Normal 3 31 21 30" xfId="9581"/>
    <cellStyle name="Normal 3 31 21 31" xfId="9582"/>
    <cellStyle name="Normal 3 31 21 32" xfId="9583"/>
    <cellStyle name="Normal 3 31 21 33" xfId="9584"/>
    <cellStyle name="Normal 3 31 21 34" xfId="9585"/>
    <cellStyle name="Normal 3 31 21 35" xfId="9586"/>
    <cellStyle name="Normal 3 31 21 36" xfId="9587"/>
    <cellStyle name="Normal 3 31 21 37" xfId="9588"/>
    <cellStyle name="Normal 3 31 21 37 7" xfId="9589"/>
    <cellStyle name="Normal 3 31 21 38" xfId="9590"/>
    <cellStyle name="Normal 3 31 21 39" xfId="9591"/>
    <cellStyle name="Normal 3 31 21 4" xfId="9592"/>
    <cellStyle name="Normal 3 31 21 40" xfId="9593"/>
    <cellStyle name="Normal 3 31 21 41" xfId="9594"/>
    <cellStyle name="Normal 3 31 21 42" xfId="9595"/>
    <cellStyle name="Normal 3 31 21 43" xfId="9596"/>
    <cellStyle name="Normal 3 31 21 44" xfId="9597"/>
    <cellStyle name="Normal 3 31 21 45" xfId="9598"/>
    <cellStyle name="Normal 3 31 21 46" xfId="9599"/>
    <cellStyle name="Normal 3 31 21 47" xfId="9600"/>
    <cellStyle name="Normal 3 31 21 48" xfId="9601"/>
    <cellStyle name="Normal 3 31 21 49" xfId="9602"/>
    <cellStyle name="Normal 3 31 21 5" xfId="9603"/>
    <cellStyle name="Normal 3 31 21 50" xfId="9604"/>
    <cellStyle name="Normal 3 31 21 51" xfId="9605"/>
    <cellStyle name="Normal 3 31 21 52" xfId="9606"/>
    <cellStyle name="Normal 3 31 21 53" xfId="9607"/>
    <cellStyle name="Normal 3 31 21 54" xfId="9608"/>
    <cellStyle name="Normal 3 31 21 55" xfId="9609"/>
    <cellStyle name="Normal 3 31 21 56" xfId="9610"/>
    <cellStyle name="Normal 3 31 21 57" xfId="9611"/>
    <cellStyle name="Normal 3 31 21 58" xfId="9612"/>
    <cellStyle name="Normal 3 31 21 59" xfId="9613"/>
    <cellStyle name="Normal 3 31 21 6" xfId="9614"/>
    <cellStyle name="Normal 3 31 21 60" xfId="9615"/>
    <cellStyle name="Normal 3 31 21 61" xfId="9616"/>
    <cellStyle name="Normal 3 31 21 62" xfId="9617"/>
    <cellStyle name="Normal 3 31 21 63" xfId="9618"/>
    <cellStyle name="Normal 3 31 21 64" xfId="9619"/>
    <cellStyle name="Normal 3 31 21 65" xfId="9620"/>
    <cellStyle name="Normal 3 31 21 66" xfId="9621"/>
    <cellStyle name="Normal 3 31 21 7" xfId="9622"/>
    <cellStyle name="Normal 3 31 21 8" xfId="9623"/>
    <cellStyle name="Normal 3 31 21 9" xfId="9624"/>
    <cellStyle name="Normal 3 31 22" xfId="9625"/>
    <cellStyle name="Normal 3 31 23" xfId="9626"/>
    <cellStyle name="Normal 3 31 24" xfId="9627"/>
    <cellStyle name="Normal 3 31 25" xfId="9628"/>
    <cellStyle name="Normal 3 31 3" xfId="9629"/>
    <cellStyle name="Normal 3 31 4" xfId="9630"/>
    <cellStyle name="Normal 3 31 4 10" xfId="9631"/>
    <cellStyle name="Normal 3 31 4 10 10" xfId="9632"/>
    <cellStyle name="Normal 3 31 4 10 10 2" xfId="23240"/>
    <cellStyle name="Normal 3 31 4 10 11" xfId="9633"/>
    <cellStyle name="Normal 3 31 4 10 11 2" xfId="23241"/>
    <cellStyle name="Normal 3 31 4 10 12" xfId="9634"/>
    <cellStyle name="Normal 3 31 4 10 12 2" xfId="23242"/>
    <cellStyle name="Normal 3 31 4 10 13" xfId="23239"/>
    <cellStyle name="Normal 3 31 4 10 2" xfId="9635"/>
    <cellStyle name="Normal 3 31 4 10 2 2" xfId="23243"/>
    <cellStyle name="Normal 3 31 4 10 3" xfId="9636"/>
    <cellStyle name="Normal 3 31 4 10 3 2" xfId="23244"/>
    <cellStyle name="Normal 3 31 4 10 4" xfId="9637"/>
    <cellStyle name="Normal 3 31 4 10 4 2" xfId="23245"/>
    <cellStyle name="Normal 3 31 4 10 5" xfId="9638"/>
    <cellStyle name="Normal 3 31 4 10 5 2" xfId="23246"/>
    <cellStyle name="Normal 3 31 4 10 6" xfId="9639"/>
    <cellStyle name="Normal 3 31 4 10 6 2" xfId="23247"/>
    <cellStyle name="Normal 3 31 4 10 7" xfId="9640"/>
    <cellStyle name="Normal 3 31 4 10 7 2" xfId="23248"/>
    <cellStyle name="Normal 3 31 4 10 8" xfId="9641"/>
    <cellStyle name="Normal 3 31 4 10 8 2" xfId="23249"/>
    <cellStyle name="Normal 3 31 4 10 9" xfId="9642"/>
    <cellStyle name="Normal 3 31 4 10 9 2" xfId="23250"/>
    <cellStyle name="Normal 3 31 4 2" xfId="9643"/>
    <cellStyle name="Normal 3 31 4 2 10" xfId="9644"/>
    <cellStyle name="Normal 3 31 4 2 10 2" xfId="23252"/>
    <cellStyle name="Normal 3 31 4 2 11" xfId="9645"/>
    <cellStyle name="Normal 3 31 4 2 11 2" xfId="23253"/>
    <cellStyle name="Normal 3 31 4 2 12" xfId="9646"/>
    <cellStyle name="Normal 3 31 4 2 12 2" xfId="23254"/>
    <cellStyle name="Normal 3 31 4 2 13" xfId="9647"/>
    <cellStyle name="Normal 3 31 4 2 13 2" xfId="23255"/>
    <cellStyle name="Normal 3 31 4 2 14" xfId="9648"/>
    <cellStyle name="Normal 3 31 4 2 14 2" xfId="23256"/>
    <cellStyle name="Normal 3 31 4 2 15" xfId="9649"/>
    <cellStyle name="Normal 3 31 4 2 15 2" xfId="23257"/>
    <cellStyle name="Normal 3 31 4 2 16" xfId="23251"/>
    <cellStyle name="Normal 3 31 4 2 2" xfId="9650"/>
    <cellStyle name="Normal 3 31 4 2 2 2" xfId="9651"/>
    <cellStyle name="Normal 3 31 4 2 2 2 2" xfId="9652"/>
    <cellStyle name="Normal 3 31 4 2 2 2 3" xfId="23258"/>
    <cellStyle name="Normal 3 31 4 2 3" xfId="9653"/>
    <cellStyle name="Normal 3 31 4 2 4" xfId="9654"/>
    <cellStyle name="Normal 3 31 4 2 5" xfId="9655"/>
    <cellStyle name="Normal 3 31 4 2 5 2" xfId="23259"/>
    <cellStyle name="Normal 3 31 4 2 6" xfId="9656"/>
    <cellStyle name="Normal 3 31 4 2 6 2" xfId="23260"/>
    <cellStyle name="Normal 3 31 4 2 7" xfId="9657"/>
    <cellStyle name="Normal 3 31 4 2 7 2" xfId="23261"/>
    <cellStyle name="Normal 3 31 4 2 8" xfId="9658"/>
    <cellStyle name="Normal 3 31 4 2 8 2" xfId="23262"/>
    <cellStyle name="Normal 3 31 4 2 9" xfId="9659"/>
    <cellStyle name="Normal 3 31 4 2 9 2" xfId="23263"/>
    <cellStyle name="Normal 3 31 4 3" xfId="9660"/>
    <cellStyle name="Normal 3 31 4 4" xfId="9661"/>
    <cellStyle name="Normal 3 31 4 5" xfId="9662"/>
    <cellStyle name="Normal 3 31 4 6" xfId="9663"/>
    <cellStyle name="Normal 3 31 4 7" xfId="9664"/>
    <cellStyle name="Normal 3 31 4 8" xfId="9665"/>
    <cellStyle name="Normal 3 31 4 9" xfId="9666"/>
    <cellStyle name="Normal 3 31 4 9 10" xfId="9667"/>
    <cellStyle name="Normal 3 31 4 9 10 2" xfId="23265"/>
    <cellStyle name="Normal 3 31 4 9 11" xfId="9668"/>
    <cellStyle name="Normal 3 31 4 9 11 2" xfId="23266"/>
    <cellStyle name="Normal 3 31 4 9 12" xfId="9669"/>
    <cellStyle name="Normal 3 31 4 9 12 2" xfId="23267"/>
    <cellStyle name="Normal 3 31 4 9 13" xfId="9670"/>
    <cellStyle name="Normal 3 31 4 9 13 2" xfId="23268"/>
    <cellStyle name="Normal 3 31 4 9 14" xfId="23264"/>
    <cellStyle name="Normal 3 31 4 9 2" xfId="9671"/>
    <cellStyle name="Normal 3 31 4 9 2 2" xfId="9672"/>
    <cellStyle name="Normal 3 31 4 9 2 2 2" xfId="23269"/>
    <cellStyle name="Normal 3 31 4 9 3" xfId="9673"/>
    <cellStyle name="Normal 3 31 4 9 3 2" xfId="23270"/>
    <cellStyle name="Normal 3 31 4 9 4" xfId="9674"/>
    <cellStyle name="Normal 3 31 4 9 4 2" xfId="23271"/>
    <cellStyle name="Normal 3 31 4 9 5" xfId="9675"/>
    <cellStyle name="Normal 3 31 4 9 5 2" xfId="23272"/>
    <cellStyle name="Normal 3 31 4 9 6" xfId="9676"/>
    <cellStyle name="Normal 3 31 4 9 6 2" xfId="23273"/>
    <cellStyle name="Normal 3 31 4 9 7" xfId="9677"/>
    <cellStyle name="Normal 3 31 4 9 7 2" xfId="23274"/>
    <cellStyle name="Normal 3 31 4 9 8" xfId="9678"/>
    <cellStyle name="Normal 3 31 4 9 8 2" xfId="23275"/>
    <cellStyle name="Normal 3 31 4 9 9" xfId="9679"/>
    <cellStyle name="Normal 3 31 4 9 9 2" xfId="23276"/>
    <cellStyle name="Normal 3 31 5" xfId="9680"/>
    <cellStyle name="Normal 3 31 5 10" xfId="9681"/>
    <cellStyle name="Normal 3 31 5 10 10" xfId="9682"/>
    <cellStyle name="Normal 3 31 5 10 10 2" xfId="23278"/>
    <cellStyle name="Normal 3 31 5 10 11" xfId="9683"/>
    <cellStyle name="Normal 3 31 5 10 11 2" xfId="23279"/>
    <cellStyle name="Normal 3 31 5 10 12" xfId="9684"/>
    <cellStyle name="Normal 3 31 5 10 12 2" xfId="23280"/>
    <cellStyle name="Normal 3 31 5 10 13" xfId="23277"/>
    <cellStyle name="Normal 3 31 5 10 2" xfId="9685"/>
    <cellStyle name="Normal 3 31 5 10 2 2" xfId="23281"/>
    <cellStyle name="Normal 3 31 5 10 3" xfId="9686"/>
    <cellStyle name="Normal 3 31 5 10 3 2" xfId="23282"/>
    <cellStyle name="Normal 3 31 5 10 4" xfId="9687"/>
    <cellStyle name="Normal 3 31 5 10 4 2" xfId="23283"/>
    <cellStyle name="Normal 3 31 5 10 5" xfId="9688"/>
    <cellStyle name="Normal 3 31 5 10 5 2" xfId="23284"/>
    <cellStyle name="Normal 3 31 5 10 6" xfId="9689"/>
    <cellStyle name="Normal 3 31 5 10 6 2" xfId="23285"/>
    <cellStyle name="Normal 3 31 5 10 7" xfId="9690"/>
    <cellStyle name="Normal 3 31 5 10 7 2" xfId="23286"/>
    <cellStyle name="Normal 3 31 5 10 8" xfId="9691"/>
    <cellStyle name="Normal 3 31 5 10 8 2" xfId="23287"/>
    <cellStyle name="Normal 3 31 5 10 9" xfId="9692"/>
    <cellStyle name="Normal 3 31 5 10 9 2" xfId="23288"/>
    <cellStyle name="Normal 3 31 5 2" xfId="9693"/>
    <cellStyle name="Normal 3 31 5 2 10" xfId="9694"/>
    <cellStyle name="Normal 3 31 5 2 10 2" xfId="23290"/>
    <cellStyle name="Normal 3 31 5 2 11" xfId="9695"/>
    <cellStyle name="Normal 3 31 5 2 11 2" xfId="23291"/>
    <cellStyle name="Normal 3 31 5 2 12" xfId="9696"/>
    <cellStyle name="Normal 3 31 5 2 12 2" xfId="23292"/>
    <cellStyle name="Normal 3 31 5 2 13" xfId="9697"/>
    <cellStyle name="Normal 3 31 5 2 13 2" xfId="23293"/>
    <cellStyle name="Normal 3 31 5 2 14" xfId="9698"/>
    <cellStyle name="Normal 3 31 5 2 14 2" xfId="23294"/>
    <cellStyle name="Normal 3 31 5 2 15" xfId="9699"/>
    <cellStyle name="Normal 3 31 5 2 15 2" xfId="23295"/>
    <cellStyle name="Normal 3 31 5 2 16" xfId="23289"/>
    <cellStyle name="Normal 3 31 5 2 2" xfId="9700"/>
    <cellStyle name="Normal 3 31 5 2 2 2" xfId="9701"/>
    <cellStyle name="Normal 3 31 5 2 2 2 2" xfId="9702"/>
    <cellStyle name="Normal 3 31 5 2 2 2 3" xfId="23296"/>
    <cellStyle name="Normal 3 31 5 2 3" xfId="9703"/>
    <cellStyle name="Normal 3 31 5 2 4" xfId="9704"/>
    <cellStyle name="Normal 3 31 5 2 5" xfId="9705"/>
    <cellStyle name="Normal 3 31 5 2 5 2" xfId="23297"/>
    <cellStyle name="Normal 3 31 5 2 6" xfId="9706"/>
    <cellStyle name="Normal 3 31 5 2 6 2" xfId="23298"/>
    <cellStyle name="Normal 3 31 5 2 7" xfId="9707"/>
    <cellStyle name="Normal 3 31 5 2 7 2" xfId="23299"/>
    <cellStyle name="Normal 3 31 5 2 8" xfId="9708"/>
    <cellStyle name="Normal 3 31 5 2 8 2" xfId="23300"/>
    <cellStyle name="Normal 3 31 5 2 9" xfId="9709"/>
    <cellStyle name="Normal 3 31 5 2 9 2" xfId="23301"/>
    <cellStyle name="Normal 3 31 5 3" xfId="9710"/>
    <cellStyle name="Normal 3 31 5 4" xfId="9711"/>
    <cellStyle name="Normal 3 31 5 5" xfId="9712"/>
    <cellStyle name="Normal 3 31 5 6" xfId="9713"/>
    <cellStyle name="Normal 3 31 5 7" xfId="9714"/>
    <cellStyle name="Normal 3 31 5 8" xfId="9715"/>
    <cellStyle name="Normal 3 31 5 9" xfId="9716"/>
    <cellStyle name="Normal 3 31 5 9 10" xfId="9717"/>
    <cellStyle name="Normal 3 31 5 9 10 2" xfId="23303"/>
    <cellStyle name="Normal 3 31 5 9 11" xfId="9718"/>
    <cellStyle name="Normal 3 31 5 9 11 2" xfId="23304"/>
    <cellStyle name="Normal 3 31 5 9 12" xfId="9719"/>
    <cellStyle name="Normal 3 31 5 9 12 2" xfId="23305"/>
    <cellStyle name="Normal 3 31 5 9 13" xfId="9720"/>
    <cellStyle name="Normal 3 31 5 9 13 2" xfId="23306"/>
    <cellStyle name="Normal 3 31 5 9 14" xfId="23302"/>
    <cellStyle name="Normal 3 31 5 9 2" xfId="9721"/>
    <cellStyle name="Normal 3 31 5 9 2 2" xfId="9722"/>
    <cellStyle name="Normal 3 31 5 9 2 2 2" xfId="23307"/>
    <cellStyle name="Normal 3 31 5 9 3" xfId="9723"/>
    <cellStyle name="Normal 3 31 5 9 3 2" xfId="23308"/>
    <cellStyle name="Normal 3 31 5 9 4" xfId="9724"/>
    <cellStyle name="Normal 3 31 5 9 4 2" xfId="23309"/>
    <cellStyle name="Normal 3 31 5 9 5" xfId="9725"/>
    <cellStyle name="Normal 3 31 5 9 5 2" xfId="23310"/>
    <cellStyle name="Normal 3 31 5 9 6" xfId="9726"/>
    <cellStyle name="Normal 3 31 5 9 6 2" xfId="23311"/>
    <cellStyle name="Normal 3 31 5 9 7" xfId="9727"/>
    <cellStyle name="Normal 3 31 5 9 7 2" xfId="23312"/>
    <cellStyle name="Normal 3 31 5 9 8" xfId="9728"/>
    <cellStyle name="Normal 3 31 5 9 8 2" xfId="23313"/>
    <cellStyle name="Normal 3 31 5 9 9" xfId="9729"/>
    <cellStyle name="Normal 3 31 5 9 9 2" xfId="23314"/>
    <cellStyle name="Normal 3 31 6" xfId="9730"/>
    <cellStyle name="Normal 3 31 7" xfId="9731"/>
    <cellStyle name="Normal 3 31 8" xfId="9732"/>
    <cellStyle name="Normal 3 31 9" xfId="9733"/>
    <cellStyle name="Normal 3 32" xfId="9734"/>
    <cellStyle name="Normal 3 32 10" xfId="9735"/>
    <cellStyle name="Normal 3 32 11" xfId="9736"/>
    <cellStyle name="Normal 3 32 12" xfId="9737"/>
    <cellStyle name="Normal 3 32 12 2" xfId="9738"/>
    <cellStyle name="Normal 3 32 12 2 10" xfId="9739"/>
    <cellStyle name="Normal 3 32 12 2 11" xfId="9740"/>
    <cellStyle name="Normal 3 32 12 2 12" xfId="9741"/>
    <cellStyle name="Normal 3 32 12 2 13" xfId="9742"/>
    <cellStyle name="Normal 3 32 12 2 14" xfId="9743"/>
    <cellStyle name="Normal 3 32 12 2 15" xfId="9744"/>
    <cellStyle name="Normal 3 32 12 2 16" xfId="9745"/>
    <cellStyle name="Normal 3 32 12 2 17" xfId="9746"/>
    <cellStyle name="Normal 3 32 12 2 18" xfId="9747"/>
    <cellStyle name="Normal 3 32 12 2 19" xfId="9748"/>
    <cellStyle name="Normal 3 32 12 2 2" xfId="9749"/>
    <cellStyle name="Normal 3 32 12 2 20" xfId="9750"/>
    <cellStyle name="Normal 3 32 12 2 21" xfId="9751"/>
    <cellStyle name="Normal 3 32 12 2 22" xfId="9752"/>
    <cellStyle name="Normal 3 32 12 2 23" xfId="9753"/>
    <cellStyle name="Normal 3 32 12 2 24" xfId="9754"/>
    <cellStyle name="Normal 3 32 12 2 25" xfId="9755"/>
    <cellStyle name="Normal 3 32 12 2 26" xfId="9756"/>
    <cellStyle name="Normal 3 32 12 2 27" xfId="9757"/>
    <cellStyle name="Normal 3 32 12 2 28" xfId="9758"/>
    <cellStyle name="Normal 3 32 12 2 29" xfId="9759"/>
    <cellStyle name="Normal 3 32 12 2 3" xfId="9760"/>
    <cellStyle name="Normal 3 32 12 2 30" xfId="9761"/>
    <cellStyle name="Normal 3 32 12 2 31" xfId="9762"/>
    <cellStyle name="Normal 3 32 12 2 32" xfId="9763"/>
    <cellStyle name="Normal 3 32 12 2 33" xfId="9764"/>
    <cellStyle name="Normal 3 32 12 2 34" xfId="9765"/>
    <cellStyle name="Normal 3 32 12 2 35" xfId="9766"/>
    <cellStyle name="Normal 3 32 12 2 36" xfId="9767"/>
    <cellStyle name="Normal 3 32 12 2 37" xfId="9768"/>
    <cellStyle name="Normal 3 32 12 2 38" xfId="9769"/>
    <cellStyle name="Normal 3 32 12 2 39" xfId="9770"/>
    <cellStyle name="Normal 3 32 12 2 4" xfId="9771"/>
    <cellStyle name="Normal 3 32 12 2 5" xfId="9772"/>
    <cellStyle name="Normal 3 32 12 2 6" xfId="9773"/>
    <cellStyle name="Normal 3 32 12 2 7" xfId="9774"/>
    <cellStyle name="Normal 3 32 12 2 8" xfId="9775"/>
    <cellStyle name="Normal 3 32 12 2 9" xfId="9776"/>
    <cellStyle name="Normal 3 32 13" xfId="9777"/>
    <cellStyle name="Normal 3 32 14" xfId="9778"/>
    <cellStyle name="Normal 3 32 15" xfId="9779"/>
    <cellStyle name="Normal 3 32 16" xfId="9780"/>
    <cellStyle name="Normal 3 32 17" xfId="9781"/>
    <cellStyle name="Normal 3 32 18" xfId="9782"/>
    <cellStyle name="Normal 3 32 19" xfId="9783"/>
    <cellStyle name="Normal 3 32 19 10" xfId="9784"/>
    <cellStyle name="Normal 3 32 19 100" xfId="9785"/>
    <cellStyle name="Normal 3 32 19 101" xfId="9786"/>
    <cellStyle name="Normal 3 32 19 102" xfId="9787"/>
    <cellStyle name="Normal 3 32 19 103" xfId="9788"/>
    <cellStyle name="Normal 3 32 19 104" xfId="9789"/>
    <cellStyle name="Normal 3 32 19 105" xfId="9790"/>
    <cellStyle name="Normal 3 32 19 106" xfId="9791"/>
    <cellStyle name="Normal 3 32 19 107" xfId="9792"/>
    <cellStyle name="Normal 3 32 19 11" xfId="9793"/>
    <cellStyle name="Normal 3 32 19 12" xfId="9794"/>
    <cellStyle name="Normal 3 32 19 13" xfId="9795"/>
    <cellStyle name="Normal 3 32 19 14" xfId="9796"/>
    <cellStyle name="Normal 3 32 19 15" xfId="9797"/>
    <cellStyle name="Normal 3 32 19 16" xfId="9798"/>
    <cellStyle name="Normal 3 32 19 17" xfId="9799"/>
    <cellStyle name="Normal 3 32 19 18" xfId="9800"/>
    <cellStyle name="Normal 3 32 19 19" xfId="9801"/>
    <cellStyle name="Normal 3 32 19 2" xfId="9802"/>
    <cellStyle name="Normal 3 32 19 20" xfId="9803"/>
    <cellStyle name="Normal 3 32 19 21" xfId="9804"/>
    <cellStyle name="Normal 3 32 19 22" xfId="9805"/>
    <cellStyle name="Normal 3 32 19 23" xfId="9806"/>
    <cellStyle name="Normal 3 32 19 24" xfId="9807"/>
    <cellStyle name="Normal 3 32 19 25" xfId="9808"/>
    <cellStyle name="Normal 3 32 19 26" xfId="9809"/>
    <cellStyle name="Normal 3 32 19 27" xfId="9810"/>
    <cellStyle name="Normal 3 32 19 28" xfId="9811"/>
    <cellStyle name="Normal 3 32 19 29" xfId="9812"/>
    <cellStyle name="Normal 3 32 19 3" xfId="9813"/>
    <cellStyle name="Normal 3 32 19 30" xfId="9814"/>
    <cellStyle name="Normal 3 32 19 31" xfId="9815"/>
    <cellStyle name="Normal 3 32 19 32" xfId="9816"/>
    <cellStyle name="Normal 3 32 19 33" xfId="9817"/>
    <cellStyle name="Normal 3 32 19 34" xfId="9818"/>
    <cellStyle name="Normal 3 32 19 35" xfId="9819"/>
    <cellStyle name="Normal 3 32 19 36" xfId="9820"/>
    <cellStyle name="Normal 3 32 19 37" xfId="9821"/>
    <cellStyle name="Normal 3 32 19 38" xfId="9822"/>
    <cellStyle name="Normal 3 32 19 39" xfId="9823"/>
    <cellStyle name="Normal 3 32 19 4" xfId="9824"/>
    <cellStyle name="Normal 3 32 19 40" xfId="9825"/>
    <cellStyle name="Normal 3 32 19 41" xfId="9826"/>
    <cellStyle name="Normal 3 32 19 42" xfId="9827"/>
    <cellStyle name="Normal 3 32 19 43" xfId="9828"/>
    <cellStyle name="Normal 3 32 19 44" xfId="9829"/>
    <cellStyle name="Normal 3 32 19 45" xfId="9830"/>
    <cellStyle name="Normal 3 32 19 46" xfId="9831"/>
    <cellStyle name="Normal 3 32 19 47" xfId="9832"/>
    <cellStyle name="Normal 3 32 19 48" xfId="9833"/>
    <cellStyle name="Normal 3 32 19 49" xfId="9834"/>
    <cellStyle name="Normal 3 32 19 5" xfId="9835"/>
    <cellStyle name="Normal 3 32 19 50" xfId="9836"/>
    <cellStyle name="Normal 3 32 19 51" xfId="9837"/>
    <cellStyle name="Normal 3 32 19 52" xfId="9838"/>
    <cellStyle name="Normal 3 32 19 53" xfId="9839"/>
    <cellStyle name="Normal 3 32 19 54" xfId="9840"/>
    <cellStyle name="Normal 3 32 19 55" xfId="9841"/>
    <cellStyle name="Normal 3 32 19 56" xfId="9842"/>
    <cellStyle name="Normal 3 32 19 57" xfId="9843"/>
    <cellStyle name="Normal 3 32 19 58" xfId="9844"/>
    <cellStyle name="Normal 3 32 19 59" xfId="9845"/>
    <cellStyle name="Normal 3 32 19 6" xfId="9846"/>
    <cellStyle name="Normal 3 32 19 60" xfId="9847"/>
    <cellStyle name="Normal 3 32 19 61" xfId="9848"/>
    <cellStyle name="Normal 3 32 19 62" xfId="9849"/>
    <cellStyle name="Normal 3 32 19 63" xfId="9850"/>
    <cellStyle name="Normal 3 32 19 64" xfId="9851"/>
    <cellStyle name="Normal 3 32 19 65" xfId="9852"/>
    <cellStyle name="Normal 3 32 19 66" xfId="9853"/>
    <cellStyle name="Normal 3 32 19 67" xfId="9854"/>
    <cellStyle name="Normal 3 32 19 68" xfId="9855"/>
    <cellStyle name="Normal 3 32 19 69" xfId="9856"/>
    <cellStyle name="Normal 3 32 19 7" xfId="9857"/>
    <cellStyle name="Normal 3 32 19 70" xfId="9858"/>
    <cellStyle name="Normal 3 32 19 71" xfId="9859"/>
    <cellStyle name="Normal 3 32 19 72" xfId="9860"/>
    <cellStyle name="Normal 3 32 19 73" xfId="9861"/>
    <cellStyle name="Normal 3 32 19 74" xfId="9862"/>
    <cellStyle name="Normal 3 32 19 75" xfId="9863"/>
    <cellStyle name="Normal 3 32 19 76" xfId="9864"/>
    <cellStyle name="Normal 3 32 19 77" xfId="9865"/>
    <cellStyle name="Normal 3 32 19 78" xfId="9866"/>
    <cellStyle name="Normal 3 32 19 79" xfId="9867"/>
    <cellStyle name="Normal 3 32 19 8" xfId="9868"/>
    <cellStyle name="Normal 3 32 19 80" xfId="9869"/>
    <cellStyle name="Normal 3 32 19 81" xfId="9870"/>
    <cellStyle name="Normal 3 32 19 82" xfId="9871"/>
    <cellStyle name="Normal 3 32 19 83" xfId="9872"/>
    <cellStyle name="Normal 3 32 19 84" xfId="9873"/>
    <cellStyle name="Normal 3 32 19 85" xfId="9874"/>
    <cellStyle name="Normal 3 32 19 86" xfId="9875"/>
    <cellStyle name="Normal 3 32 19 87" xfId="9876"/>
    <cellStyle name="Normal 3 32 19 88" xfId="9877"/>
    <cellStyle name="Normal 3 32 19 89" xfId="9878"/>
    <cellStyle name="Normal 3 32 19 9" xfId="9879"/>
    <cellStyle name="Normal 3 32 19 90" xfId="9880"/>
    <cellStyle name="Normal 3 32 19 91" xfId="9881"/>
    <cellStyle name="Normal 3 32 19 92" xfId="9882"/>
    <cellStyle name="Normal 3 32 19 93" xfId="9883"/>
    <cellStyle name="Normal 3 32 19 94" xfId="9884"/>
    <cellStyle name="Normal 3 32 19 95" xfId="9885"/>
    <cellStyle name="Normal 3 32 19 96" xfId="9886"/>
    <cellStyle name="Normal 3 32 19 97" xfId="9887"/>
    <cellStyle name="Normal 3 32 19 98" xfId="9888"/>
    <cellStyle name="Normal 3 32 19 99" xfId="9889"/>
    <cellStyle name="Normal 3 32 2" xfId="9890"/>
    <cellStyle name="Normal 3 32 20" xfId="9891"/>
    <cellStyle name="Normal 3 32 20 10" xfId="9892"/>
    <cellStyle name="Normal 3 32 20 100" xfId="9893"/>
    <cellStyle name="Normal 3 32 20 101" xfId="9894"/>
    <cellStyle name="Normal 3 32 20 102" xfId="9895"/>
    <cellStyle name="Normal 3 32 20 103" xfId="9896"/>
    <cellStyle name="Normal 3 32 20 104" xfId="9897"/>
    <cellStyle name="Normal 3 32 20 105" xfId="9898"/>
    <cellStyle name="Normal 3 32 20 106" xfId="9899"/>
    <cellStyle name="Normal 3 32 20 11" xfId="9900"/>
    <cellStyle name="Normal 3 32 20 12" xfId="9901"/>
    <cellStyle name="Normal 3 32 20 13" xfId="9902"/>
    <cellStyle name="Normal 3 32 20 14" xfId="9903"/>
    <cellStyle name="Normal 3 32 20 15" xfId="9904"/>
    <cellStyle name="Normal 3 32 20 16" xfId="9905"/>
    <cellStyle name="Normal 3 32 20 17" xfId="9906"/>
    <cellStyle name="Normal 3 32 20 18" xfId="9907"/>
    <cellStyle name="Normal 3 32 20 19" xfId="9908"/>
    <cellStyle name="Normal 3 32 20 2" xfId="9909"/>
    <cellStyle name="Normal 3 32 20 20" xfId="9910"/>
    <cellStyle name="Normal 3 32 20 21" xfId="9911"/>
    <cellStyle name="Normal 3 32 20 22" xfId="9912"/>
    <cellStyle name="Normal 3 32 20 23" xfId="9913"/>
    <cellStyle name="Normal 3 32 20 24" xfId="9914"/>
    <cellStyle name="Normal 3 32 20 25" xfId="9915"/>
    <cellStyle name="Normal 3 32 20 26" xfId="9916"/>
    <cellStyle name="Normal 3 32 20 27" xfId="9917"/>
    <cellStyle name="Normal 3 32 20 28" xfId="9918"/>
    <cellStyle name="Normal 3 32 20 29" xfId="9919"/>
    <cellStyle name="Normal 3 32 20 3" xfId="9920"/>
    <cellStyle name="Normal 3 32 20 30" xfId="9921"/>
    <cellStyle name="Normal 3 32 20 31" xfId="9922"/>
    <cellStyle name="Normal 3 32 20 32" xfId="9923"/>
    <cellStyle name="Normal 3 32 20 33" xfId="9924"/>
    <cellStyle name="Normal 3 32 20 34" xfId="9925"/>
    <cellStyle name="Normal 3 32 20 35" xfId="9926"/>
    <cellStyle name="Normal 3 32 20 36" xfId="9927"/>
    <cellStyle name="Normal 3 32 20 37" xfId="9928"/>
    <cellStyle name="Normal 3 32 20 38" xfId="9929"/>
    <cellStyle name="Normal 3 32 20 39" xfId="9930"/>
    <cellStyle name="Normal 3 32 20 4" xfId="9931"/>
    <cellStyle name="Normal 3 32 20 40" xfId="9932"/>
    <cellStyle name="Normal 3 32 20 41" xfId="9933"/>
    <cellStyle name="Normal 3 32 20 42" xfId="9934"/>
    <cellStyle name="Normal 3 32 20 43" xfId="9935"/>
    <cellStyle name="Normal 3 32 20 44" xfId="9936"/>
    <cellStyle name="Normal 3 32 20 45" xfId="9937"/>
    <cellStyle name="Normal 3 32 20 46" xfId="9938"/>
    <cellStyle name="Normal 3 32 20 47" xfId="9939"/>
    <cellStyle name="Normal 3 32 20 48" xfId="9940"/>
    <cellStyle name="Normal 3 32 20 49" xfId="9941"/>
    <cellStyle name="Normal 3 32 20 5" xfId="9942"/>
    <cellStyle name="Normal 3 32 20 50" xfId="9943"/>
    <cellStyle name="Normal 3 32 20 51" xfId="9944"/>
    <cellStyle name="Normal 3 32 20 52" xfId="9945"/>
    <cellStyle name="Normal 3 32 20 53" xfId="9946"/>
    <cellStyle name="Normal 3 32 20 54" xfId="9947"/>
    <cellStyle name="Normal 3 32 20 55" xfId="9948"/>
    <cellStyle name="Normal 3 32 20 56" xfId="9949"/>
    <cellStyle name="Normal 3 32 20 57" xfId="9950"/>
    <cellStyle name="Normal 3 32 20 58" xfId="9951"/>
    <cellStyle name="Normal 3 32 20 59" xfId="9952"/>
    <cellStyle name="Normal 3 32 20 6" xfId="9953"/>
    <cellStyle name="Normal 3 32 20 60" xfId="9954"/>
    <cellStyle name="Normal 3 32 20 61" xfId="9955"/>
    <cellStyle name="Normal 3 32 20 62" xfId="9956"/>
    <cellStyle name="Normal 3 32 20 63" xfId="9957"/>
    <cellStyle name="Normal 3 32 20 64" xfId="9958"/>
    <cellStyle name="Normal 3 32 20 65" xfId="9959"/>
    <cellStyle name="Normal 3 32 20 66" xfId="9960"/>
    <cellStyle name="Normal 3 32 20 67" xfId="9961"/>
    <cellStyle name="Normal 3 32 20 68" xfId="9962"/>
    <cellStyle name="Normal 3 32 20 69" xfId="9963"/>
    <cellStyle name="Normal 3 32 20 7" xfId="9964"/>
    <cellStyle name="Normal 3 32 20 70" xfId="9965"/>
    <cellStyle name="Normal 3 32 20 71" xfId="9966"/>
    <cellStyle name="Normal 3 32 20 72" xfId="9967"/>
    <cellStyle name="Normal 3 32 20 73" xfId="9968"/>
    <cellStyle name="Normal 3 32 20 74" xfId="9969"/>
    <cellStyle name="Normal 3 32 20 75" xfId="9970"/>
    <cellStyle name="Normal 3 32 20 76" xfId="9971"/>
    <cellStyle name="Normal 3 32 20 77" xfId="9972"/>
    <cellStyle name="Normal 3 32 20 78" xfId="9973"/>
    <cellStyle name="Normal 3 32 20 79" xfId="9974"/>
    <cellStyle name="Normal 3 32 20 8" xfId="9975"/>
    <cellStyle name="Normal 3 32 20 80" xfId="9976"/>
    <cellStyle name="Normal 3 32 20 81" xfId="9977"/>
    <cellStyle name="Normal 3 32 20 82" xfId="9978"/>
    <cellStyle name="Normal 3 32 20 83" xfId="9979"/>
    <cellStyle name="Normal 3 32 20 84" xfId="9980"/>
    <cellStyle name="Normal 3 32 20 85" xfId="9981"/>
    <cellStyle name="Normal 3 32 20 86" xfId="9982"/>
    <cellStyle name="Normal 3 32 20 87" xfId="9983"/>
    <cellStyle name="Normal 3 32 20 88" xfId="9984"/>
    <cellStyle name="Normal 3 32 20 89" xfId="9985"/>
    <cellStyle name="Normal 3 32 20 9" xfId="9986"/>
    <cellStyle name="Normal 3 32 20 90" xfId="9987"/>
    <cellStyle name="Normal 3 32 20 91" xfId="9988"/>
    <cellStyle name="Normal 3 32 20 92" xfId="9989"/>
    <cellStyle name="Normal 3 32 20 93" xfId="9990"/>
    <cellStyle name="Normal 3 32 20 94" xfId="9991"/>
    <cellStyle name="Normal 3 32 20 95" xfId="9992"/>
    <cellStyle name="Normal 3 32 20 96" xfId="9993"/>
    <cellStyle name="Normal 3 32 20 97" xfId="9994"/>
    <cellStyle name="Normal 3 32 20 98" xfId="9995"/>
    <cellStyle name="Normal 3 32 20 99" xfId="9996"/>
    <cellStyle name="Normal 3 32 21" xfId="9997"/>
    <cellStyle name="Normal 3 32 21 10" xfId="9998"/>
    <cellStyle name="Normal 3 32 21 11" xfId="9999"/>
    <cellStyle name="Normal 3 32 21 12" xfId="10000"/>
    <cellStyle name="Normal 3 32 21 13" xfId="10001"/>
    <cellStyle name="Normal 3 32 21 14" xfId="10002"/>
    <cellStyle name="Normal 3 32 21 15" xfId="10003"/>
    <cellStyle name="Normal 3 32 21 16" xfId="10004"/>
    <cellStyle name="Normal 3 32 21 17" xfId="10005"/>
    <cellStyle name="Normal 3 32 21 18" xfId="10006"/>
    <cellStyle name="Normal 3 32 21 19" xfId="10007"/>
    <cellStyle name="Normal 3 32 21 2" xfId="10008"/>
    <cellStyle name="Normal 3 32 21 20" xfId="10009"/>
    <cellStyle name="Normal 3 32 21 21" xfId="10010"/>
    <cellStyle name="Normal 3 32 21 22" xfId="10011"/>
    <cellStyle name="Normal 3 32 21 23" xfId="10012"/>
    <cellStyle name="Normal 3 32 21 24" xfId="10013"/>
    <cellStyle name="Normal 3 32 21 25" xfId="10014"/>
    <cellStyle name="Normal 3 32 21 26" xfId="10015"/>
    <cellStyle name="Normal 3 32 21 27" xfId="10016"/>
    <cellStyle name="Normal 3 32 21 28" xfId="10017"/>
    <cellStyle name="Normal 3 32 21 29" xfId="10018"/>
    <cellStyle name="Normal 3 32 21 3" xfId="10019"/>
    <cellStyle name="Normal 3 32 21 30" xfId="10020"/>
    <cellStyle name="Normal 3 32 21 31" xfId="10021"/>
    <cellStyle name="Normal 3 32 21 32" xfId="10022"/>
    <cellStyle name="Normal 3 32 21 33" xfId="10023"/>
    <cellStyle name="Normal 3 32 21 34" xfId="10024"/>
    <cellStyle name="Normal 3 32 21 35" xfId="10025"/>
    <cellStyle name="Normal 3 32 21 36" xfId="10026"/>
    <cellStyle name="Normal 3 32 21 37" xfId="10027"/>
    <cellStyle name="Normal 3 32 21 38" xfId="10028"/>
    <cellStyle name="Normal 3 32 21 39" xfId="10029"/>
    <cellStyle name="Normal 3 32 21 4" xfId="10030"/>
    <cellStyle name="Normal 3 32 21 40" xfId="10031"/>
    <cellStyle name="Normal 3 32 21 41" xfId="10032"/>
    <cellStyle name="Normal 3 32 21 42" xfId="10033"/>
    <cellStyle name="Normal 3 32 21 43" xfId="10034"/>
    <cellStyle name="Normal 3 32 21 44" xfId="10035"/>
    <cellStyle name="Normal 3 32 21 45" xfId="10036"/>
    <cellStyle name="Normal 3 32 21 46" xfId="10037"/>
    <cellStyle name="Normal 3 32 21 47" xfId="10038"/>
    <cellStyle name="Normal 3 32 21 48" xfId="10039"/>
    <cellStyle name="Normal 3 32 21 49" xfId="10040"/>
    <cellStyle name="Normal 3 32 21 5" xfId="10041"/>
    <cellStyle name="Normal 3 32 21 50" xfId="10042"/>
    <cellStyle name="Normal 3 32 21 51" xfId="10043"/>
    <cellStyle name="Normal 3 32 21 52" xfId="10044"/>
    <cellStyle name="Normal 3 32 21 53" xfId="10045"/>
    <cellStyle name="Normal 3 32 21 54" xfId="10046"/>
    <cellStyle name="Normal 3 32 21 55" xfId="10047"/>
    <cellStyle name="Normal 3 32 21 56" xfId="10048"/>
    <cellStyle name="Normal 3 32 21 57" xfId="10049"/>
    <cellStyle name="Normal 3 32 21 58" xfId="10050"/>
    <cellStyle name="Normal 3 32 21 59" xfId="10051"/>
    <cellStyle name="Normal 3 32 21 6" xfId="10052"/>
    <cellStyle name="Normal 3 32 21 60" xfId="10053"/>
    <cellStyle name="Normal 3 32 21 61" xfId="10054"/>
    <cellStyle name="Normal 3 32 21 62" xfId="10055"/>
    <cellStyle name="Normal 3 32 21 63" xfId="10056"/>
    <cellStyle name="Normal 3 32 21 64" xfId="10057"/>
    <cellStyle name="Normal 3 32 21 65" xfId="10058"/>
    <cellStyle name="Normal 3 32 21 66" xfId="10059"/>
    <cellStyle name="Normal 3 32 21 7" xfId="10060"/>
    <cellStyle name="Normal 3 32 21 8" xfId="10061"/>
    <cellStyle name="Normal 3 32 21 9" xfId="10062"/>
    <cellStyle name="Normal 3 32 22" xfId="10063"/>
    <cellStyle name="Normal 3 32 23" xfId="10064"/>
    <cellStyle name="Normal 3 32 24" xfId="10065"/>
    <cellStyle name="Normal 3 32 25" xfId="10066"/>
    <cellStyle name="Normal 3 32 3" xfId="10067"/>
    <cellStyle name="Normal 3 32 4" xfId="10068"/>
    <cellStyle name="Normal 3 32 5" xfId="10069"/>
    <cellStyle name="Normal 3 32 6" xfId="10070"/>
    <cellStyle name="Normal 3 32 7" xfId="10071"/>
    <cellStyle name="Normal 3 32 8" xfId="10072"/>
    <cellStyle name="Normal 3 32 9" xfId="10073"/>
    <cellStyle name="Normal 3 33" xfId="10074"/>
    <cellStyle name="Normal 3 34" xfId="10075"/>
    <cellStyle name="Normal 3 35" xfId="10076"/>
    <cellStyle name="Normal 3 36" xfId="10077"/>
    <cellStyle name="Normal 3 37" xfId="10078"/>
    <cellStyle name="Normal 3 38" xfId="10079"/>
    <cellStyle name="Normal 3 39" xfId="10080"/>
    <cellStyle name="Normal 3 4" xfId="10081"/>
    <cellStyle name="Normal 3 4 2" xfId="10082"/>
    <cellStyle name="Normal 3 4 3" xfId="10083"/>
    <cellStyle name="Normal 3 4 4" xfId="10084"/>
    <cellStyle name="Normal 3 4 5" xfId="10085"/>
    <cellStyle name="Normal 3 4 6" xfId="10086"/>
    <cellStyle name="Normal 3 4 7" xfId="10087"/>
    <cellStyle name="Normal 3 40" xfId="10088"/>
    <cellStyle name="Normal 3 41" xfId="10089"/>
    <cellStyle name="Normal 3 42" xfId="10090"/>
    <cellStyle name="Normal 3 43" xfId="10091"/>
    <cellStyle name="Normal 3 44" xfId="10092"/>
    <cellStyle name="Normal 3 45" xfId="10093"/>
    <cellStyle name="Normal 3 46" xfId="10094"/>
    <cellStyle name="Normal 3 47" xfId="10095"/>
    <cellStyle name="Normal 3 48" xfId="10096"/>
    <cellStyle name="Normal 3 49" xfId="10097"/>
    <cellStyle name="Normal 3 5" xfId="10098"/>
    <cellStyle name="Normal 3 5 2" xfId="10099"/>
    <cellStyle name="Normal 3 5 3" xfId="10100"/>
    <cellStyle name="Normal 3 5 4" xfId="10101"/>
    <cellStyle name="Normal 3 5 5" xfId="10102"/>
    <cellStyle name="Normal 3 5 6" xfId="10103"/>
    <cellStyle name="Normal 3 5 7" xfId="10104"/>
    <cellStyle name="Normal 3 50" xfId="10105"/>
    <cellStyle name="Normal 3 51" xfId="10106"/>
    <cellStyle name="Normal 3 52" xfId="10107"/>
    <cellStyle name="Normal 3 53" xfId="10108"/>
    <cellStyle name="Normal 3 54" xfId="10109"/>
    <cellStyle name="Normal 3 55" xfId="10110"/>
    <cellStyle name="Normal 3 56" xfId="10111"/>
    <cellStyle name="Normal 3 57" xfId="10112"/>
    <cellStyle name="Normal 3 58" xfId="10113"/>
    <cellStyle name="Normal 3 59" xfId="10114"/>
    <cellStyle name="Normal 3 6" xfId="10115"/>
    <cellStyle name="Normal 3 6 2" xfId="10116"/>
    <cellStyle name="Normal 3 6 3" xfId="10117"/>
    <cellStyle name="Normal 3 6 4" xfId="10118"/>
    <cellStyle name="Normal 3 6 5" xfId="10119"/>
    <cellStyle name="Normal 3 6 6" xfId="10120"/>
    <cellStyle name="Normal 3 6 7" xfId="10121"/>
    <cellStyle name="Normal 3 60" xfId="10122"/>
    <cellStyle name="Normal 3 61" xfId="10123"/>
    <cellStyle name="Normal 3 62" xfId="10124"/>
    <cellStyle name="Normal 3 63" xfId="10125"/>
    <cellStyle name="Normal 3 64" xfId="10126"/>
    <cellStyle name="Normal 3 65" xfId="10127"/>
    <cellStyle name="Normal 3 66" xfId="10128"/>
    <cellStyle name="Normal 3 67" xfId="10129"/>
    <cellStyle name="Normal 3 68" xfId="10130"/>
    <cellStyle name="Normal 3 69" xfId="10131"/>
    <cellStyle name="Normal 3 7" xfId="10132"/>
    <cellStyle name="Normal 3 7 2" xfId="10133"/>
    <cellStyle name="Normal 3 7 3" xfId="10134"/>
    <cellStyle name="Normal 3 7 4" xfId="10135"/>
    <cellStyle name="Normal 3 7 5" xfId="10136"/>
    <cellStyle name="Normal 3 7 6" xfId="10137"/>
    <cellStyle name="Normal 3 7 7" xfId="10138"/>
    <cellStyle name="Normal 3 70" xfId="10139"/>
    <cellStyle name="Normal 3 71" xfId="10140"/>
    <cellStyle name="Normal 3 72" xfId="10141"/>
    <cellStyle name="Normal 3 73" xfId="10142"/>
    <cellStyle name="Normal 3 74" xfId="10143"/>
    <cellStyle name="Normal 3 75" xfId="10144"/>
    <cellStyle name="Normal 3 76" xfId="10145"/>
    <cellStyle name="Normal 3 77" xfId="10146"/>
    <cellStyle name="Normal 3 78" xfId="10147"/>
    <cellStyle name="Normal 3 79" xfId="10148"/>
    <cellStyle name="Normal 3 8" xfId="10149"/>
    <cellStyle name="Normal 3 8 2" xfId="10150"/>
    <cellStyle name="Normal 3 8 3" xfId="10151"/>
    <cellStyle name="Normal 3 8 4" xfId="10152"/>
    <cellStyle name="Normal 3 8 5" xfId="10153"/>
    <cellStyle name="Normal 3 8 6" xfId="10154"/>
    <cellStyle name="Normal 3 8 7" xfId="10155"/>
    <cellStyle name="Normal 3 80" xfId="10156"/>
    <cellStyle name="Normal 3 81" xfId="10157"/>
    <cellStyle name="Normal 3 82" xfId="10158"/>
    <cellStyle name="Normal 3 83" xfId="10159"/>
    <cellStyle name="Normal 3 84" xfId="10160"/>
    <cellStyle name="Normal 3 85" xfId="10161"/>
    <cellStyle name="Normal 3 86" xfId="10162"/>
    <cellStyle name="Normal 3 87" xfId="10163"/>
    <cellStyle name="Normal 3 88" xfId="10164"/>
    <cellStyle name="Normal 3 89" xfId="10165"/>
    <cellStyle name="Normal 3 9" xfId="10166"/>
    <cellStyle name="Normal 3 9 2" xfId="10167"/>
    <cellStyle name="Normal 3 9 3" xfId="10168"/>
    <cellStyle name="Normal 3 9 4" xfId="10169"/>
    <cellStyle name="Normal 3 9 5" xfId="10170"/>
    <cellStyle name="Normal 3 9 6" xfId="10171"/>
    <cellStyle name="Normal 3 9 7" xfId="10172"/>
    <cellStyle name="Normal 3 90" xfId="10173"/>
    <cellStyle name="Normal 3 91" xfId="10174"/>
    <cellStyle name="Normal 3 92" xfId="10175"/>
    <cellStyle name="Normal 3 93" xfId="10176"/>
    <cellStyle name="Normal 3 94" xfId="10177"/>
    <cellStyle name="Normal 3 95" xfId="10178"/>
    <cellStyle name="Normal 3 96" xfId="10179"/>
    <cellStyle name="Normal 3 97" xfId="10180"/>
    <cellStyle name="Normal 3 98" xfId="10181"/>
    <cellStyle name="Normal 3 99" xfId="10182"/>
    <cellStyle name="Normal 30" xfId="10183"/>
    <cellStyle name="Normal 30 2" xfId="10184"/>
    <cellStyle name="Normal 30 3" xfId="10185"/>
    <cellStyle name="Normal 30 4" xfId="10186"/>
    <cellStyle name="Normal 31" xfId="10187"/>
    <cellStyle name="Normal 31 2" xfId="10188"/>
    <cellStyle name="Normal 32" xfId="10189"/>
    <cellStyle name="Normal 32 2" xfId="10190"/>
    <cellStyle name="Normal 32 3" xfId="10191"/>
    <cellStyle name="Normal 32 3 10" xfId="10192"/>
    <cellStyle name="Normal 32 3 11" xfId="10193"/>
    <cellStyle name="Normal 32 3 12" xfId="10194"/>
    <cellStyle name="Normal 32 3 13" xfId="10195"/>
    <cellStyle name="Normal 32 3 14" xfId="10196"/>
    <cellStyle name="Normal 32 3 15" xfId="10197"/>
    <cellStyle name="Normal 32 3 16" xfId="10198"/>
    <cellStyle name="Normal 32 3 17" xfId="10199"/>
    <cellStyle name="Normal 32 3 18" xfId="10200"/>
    <cellStyle name="Normal 32 3 19" xfId="10201"/>
    <cellStyle name="Normal 32 3 2" xfId="10202"/>
    <cellStyle name="Normal 32 3 20" xfId="10203"/>
    <cellStyle name="Normal 32 3 21" xfId="10204"/>
    <cellStyle name="Normal 32 3 22" xfId="10205"/>
    <cellStyle name="Normal 32 3 23" xfId="10206"/>
    <cellStyle name="Normal 32 3 24" xfId="10207"/>
    <cellStyle name="Normal 32 3 25" xfId="10208"/>
    <cellStyle name="Normal 32 3 26" xfId="10209"/>
    <cellStyle name="Normal 32 3 27" xfId="10210"/>
    <cellStyle name="Normal 32 3 28" xfId="10211"/>
    <cellStyle name="Normal 32 3 29" xfId="10212"/>
    <cellStyle name="Normal 32 3 3" xfId="10213"/>
    <cellStyle name="Normal 32 3 30" xfId="10214"/>
    <cellStyle name="Normal 32 3 31" xfId="10215"/>
    <cellStyle name="Normal 32 3 32" xfId="10216"/>
    <cellStyle name="Normal 32 3 33" xfId="10217"/>
    <cellStyle name="Normal 32 3 34" xfId="10218"/>
    <cellStyle name="Normal 32 3 35" xfId="10219"/>
    <cellStyle name="Normal 32 3 36" xfId="10220"/>
    <cellStyle name="Normal 32 3 37" xfId="10221"/>
    <cellStyle name="Normal 32 3 38" xfId="10222"/>
    <cellStyle name="Normal 32 3 39" xfId="10223"/>
    <cellStyle name="Normal 32 3 4" xfId="10224"/>
    <cellStyle name="Normal 32 3 40" xfId="10225"/>
    <cellStyle name="Normal 32 3 41" xfId="10226"/>
    <cellStyle name="Normal 32 3 5" xfId="10227"/>
    <cellStyle name="Normal 32 3 6" xfId="10228"/>
    <cellStyle name="Normal 32 3 7" xfId="10229"/>
    <cellStyle name="Normal 32 3 8" xfId="10230"/>
    <cellStyle name="Normal 32 3 9" xfId="10231"/>
    <cellStyle name="Normal 33" xfId="10232"/>
    <cellStyle name="Normal 33 2" xfId="10233"/>
    <cellStyle name="Normal 34" xfId="10234"/>
    <cellStyle name="Normal 34 2" xfId="10235"/>
    <cellStyle name="Normal 34 3" xfId="10236"/>
    <cellStyle name="Normal 34 4" xfId="10237"/>
    <cellStyle name="Normal 35" xfId="10238"/>
    <cellStyle name="Normal 35 2" xfId="10239"/>
    <cellStyle name="Normal 35 3" xfId="10240"/>
    <cellStyle name="Normal 35 4" xfId="10241"/>
    <cellStyle name="Normal 35 5" xfId="10242"/>
    <cellStyle name="Normal 35 5 2" xfId="10243"/>
    <cellStyle name="Normal 35 6" xfId="10244"/>
    <cellStyle name="Normal 35 6 2" xfId="10245"/>
    <cellStyle name="Normal 36" xfId="10246"/>
    <cellStyle name="Normal 37" xfId="10247"/>
    <cellStyle name="Normal 38" xfId="10248"/>
    <cellStyle name="Normal 39" xfId="10249"/>
    <cellStyle name="Normal 39 2" xfId="10250"/>
    <cellStyle name="Normal 39 3" xfId="10251"/>
    <cellStyle name="Normal 39 4" xfId="10252"/>
    <cellStyle name="Normal 4" xfId="10253"/>
    <cellStyle name="Normal 4 10" xfId="10254"/>
    <cellStyle name="Normal 4 10 2" xfId="10255"/>
    <cellStyle name="Normal 4 10 3" xfId="10256"/>
    <cellStyle name="Normal 4 10 4" xfId="10257"/>
    <cellStyle name="Normal 4 10 5" xfId="10258"/>
    <cellStyle name="Normal 4 10 6" xfId="10259"/>
    <cellStyle name="Normal 4 10 7" xfId="10260"/>
    <cellStyle name="Normal 4 100" xfId="10261"/>
    <cellStyle name="Normal 4 100 2" xfId="10262"/>
    <cellStyle name="Normal 4 100 2 2" xfId="10263"/>
    <cellStyle name="Normal 4 100 3" xfId="10264"/>
    <cellStyle name="Normal 4 100 3 2" xfId="10265"/>
    <cellStyle name="Normal 4 100 4" xfId="10266"/>
    <cellStyle name="Normal 4 100 4 2" xfId="10267"/>
    <cellStyle name="Normal 4 100 5" xfId="10268"/>
    <cellStyle name="Normal 4 101" xfId="10269"/>
    <cellStyle name="Normal 4 101 2" xfId="10270"/>
    <cellStyle name="Normal 4 101 2 2" xfId="10271"/>
    <cellStyle name="Normal 4 101 3" xfId="10272"/>
    <cellStyle name="Normal 4 101 3 2" xfId="10273"/>
    <cellStyle name="Normal 4 101 4" xfId="10274"/>
    <cellStyle name="Normal 4 101 4 2" xfId="10275"/>
    <cellStyle name="Normal 4 101 5" xfId="10276"/>
    <cellStyle name="Normal 4 102" xfId="10277"/>
    <cellStyle name="Normal 4 102 2" xfId="10278"/>
    <cellStyle name="Normal 4 102 2 2" xfId="10279"/>
    <cellStyle name="Normal 4 102 3" xfId="10280"/>
    <cellStyle name="Normal 4 102 3 2" xfId="10281"/>
    <cellStyle name="Normal 4 102 4" xfId="10282"/>
    <cellStyle name="Normal 4 102 4 2" xfId="10283"/>
    <cellStyle name="Normal 4 102 5" xfId="10284"/>
    <cellStyle name="Normal 4 103" xfId="10285"/>
    <cellStyle name="Normal 4 103 2" xfId="10286"/>
    <cellStyle name="Normal 4 103 2 2" xfId="10287"/>
    <cellStyle name="Normal 4 103 3" xfId="10288"/>
    <cellStyle name="Normal 4 103 3 2" xfId="10289"/>
    <cellStyle name="Normal 4 103 4" xfId="10290"/>
    <cellStyle name="Normal 4 103 4 2" xfId="10291"/>
    <cellStyle name="Normal 4 103 5" xfId="10292"/>
    <cellStyle name="Normal 4 104" xfId="10293"/>
    <cellStyle name="Normal 4 104 2" xfId="10294"/>
    <cellStyle name="Normal 4 104 2 2" xfId="10295"/>
    <cellStyle name="Normal 4 104 3" xfId="10296"/>
    <cellStyle name="Normal 4 104 3 2" xfId="10297"/>
    <cellStyle name="Normal 4 104 4" xfId="10298"/>
    <cellStyle name="Normal 4 104 4 2" xfId="10299"/>
    <cellStyle name="Normal 4 104 5" xfId="10300"/>
    <cellStyle name="Normal 4 105" xfId="10301"/>
    <cellStyle name="Normal 4 105 2" xfId="10302"/>
    <cellStyle name="Normal 4 105 2 2" xfId="10303"/>
    <cellStyle name="Normal 4 105 3" xfId="10304"/>
    <cellStyle name="Normal 4 105 3 2" xfId="10305"/>
    <cellStyle name="Normal 4 105 4" xfId="10306"/>
    <cellStyle name="Normal 4 105 4 2" xfId="10307"/>
    <cellStyle name="Normal 4 105 5" xfId="10308"/>
    <cellStyle name="Normal 4 106" xfId="10309"/>
    <cellStyle name="Normal 4 106 2" xfId="10310"/>
    <cellStyle name="Normal 4 106 2 2" xfId="10311"/>
    <cellStyle name="Normal 4 106 3" xfId="10312"/>
    <cellStyle name="Normal 4 106 3 2" xfId="10313"/>
    <cellStyle name="Normal 4 106 4" xfId="10314"/>
    <cellStyle name="Normal 4 106 4 2" xfId="10315"/>
    <cellStyle name="Normal 4 106 5" xfId="10316"/>
    <cellStyle name="Normal 4 107" xfId="10317"/>
    <cellStyle name="Normal 4 107 2" xfId="10318"/>
    <cellStyle name="Normal 4 107 2 2" xfId="10319"/>
    <cellStyle name="Normal 4 107 3" xfId="10320"/>
    <cellStyle name="Normal 4 107 3 2" xfId="10321"/>
    <cellStyle name="Normal 4 107 4" xfId="10322"/>
    <cellStyle name="Normal 4 107 4 2" xfId="10323"/>
    <cellStyle name="Normal 4 107 5" xfId="10324"/>
    <cellStyle name="Normal 4 108" xfId="10325"/>
    <cellStyle name="Normal 4 108 2" xfId="10326"/>
    <cellStyle name="Normal 4 108 2 2" xfId="10327"/>
    <cellStyle name="Normal 4 108 3" xfId="10328"/>
    <cellStyle name="Normal 4 108 3 2" xfId="10329"/>
    <cellStyle name="Normal 4 108 4" xfId="10330"/>
    <cellStyle name="Normal 4 108 4 2" xfId="10331"/>
    <cellStyle name="Normal 4 108 5" xfId="10332"/>
    <cellStyle name="Normal 4 109" xfId="10333"/>
    <cellStyle name="Normal 4 109 2" xfId="10334"/>
    <cellStyle name="Normal 4 109 2 2" xfId="10335"/>
    <cellStyle name="Normal 4 109 3" xfId="10336"/>
    <cellStyle name="Normal 4 109 3 2" xfId="10337"/>
    <cellStyle name="Normal 4 109 4" xfId="10338"/>
    <cellStyle name="Normal 4 109 4 2" xfId="10339"/>
    <cellStyle name="Normal 4 109 5" xfId="10340"/>
    <cellStyle name="Normal 4 11" xfId="10341"/>
    <cellStyle name="Normal 4 11 2" xfId="10342"/>
    <cellStyle name="Normal 4 11 3" xfId="10343"/>
    <cellStyle name="Normal 4 11 4" xfId="10344"/>
    <cellStyle name="Normal 4 11 5" xfId="10345"/>
    <cellStyle name="Normal 4 11 6" xfId="10346"/>
    <cellStyle name="Normal 4 11 7" xfId="10347"/>
    <cellStyle name="Normal 4 110" xfId="10348"/>
    <cellStyle name="Normal 4 110 2" xfId="10349"/>
    <cellStyle name="Normal 4 110 2 2" xfId="10350"/>
    <cellStyle name="Normal 4 110 3" xfId="10351"/>
    <cellStyle name="Normal 4 110 3 2" xfId="10352"/>
    <cellStyle name="Normal 4 110 4" xfId="10353"/>
    <cellStyle name="Normal 4 110 4 2" xfId="10354"/>
    <cellStyle name="Normal 4 110 5" xfId="10355"/>
    <cellStyle name="Normal 4 111" xfId="10356"/>
    <cellStyle name="Normal 4 111 2" xfId="10357"/>
    <cellStyle name="Normal 4 111 2 2" xfId="10358"/>
    <cellStyle name="Normal 4 111 3" xfId="10359"/>
    <cellStyle name="Normal 4 111 3 2" xfId="10360"/>
    <cellStyle name="Normal 4 111 4" xfId="10361"/>
    <cellStyle name="Normal 4 111 4 2" xfId="10362"/>
    <cellStyle name="Normal 4 111 5" xfId="10363"/>
    <cellStyle name="Normal 4 112" xfId="10364"/>
    <cellStyle name="Normal 4 112 2" xfId="10365"/>
    <cellStyle name="Normal 4 112 2 2" xfId="10366"/>
    <cellStyle name="Normal 4 112 3" xfId="10367"/>
    <cellStyle name="Normal 4 112 3 2" xfId="10368"/>
    <cellStyle name="Normal 4 112 4" xfId="10369"/>
    <cellStyle name="Normal 4 112 4 2" xfId="10370"/>
    <cellStyle name="Normal 4 112 5" xfId="10371"/>
    <cellStyle name="Normal 4 113" xfId="10372"/>
    <cellStyle name="Normal 4 113 2" xfId="10373"/>
    <cellStyle name="Normal 4 113 2 2" xfId="10374"/>
    <cellStyle name="Normal 4 113 3" xfId="10375"/>
    <cellStyle name="Normal 4 113 3 2" xfId="10376"/>
    <cellStyle name="Normal 4 113 4" xfId="10377"/>
    <cellStyle name="Normal 4 113 4 2" xfId="10378"/>
    <cellStyle name="Normal 4 113 5" xfId="10379"/>
    <cellStyle name="Normal 4 114" xfId="10380"/>
    <cellStyle name="Normal 4 114 2" xfId="10381"/>
    <cellStyle name="Normal 4 114 2 2" xfId="10382"/>
    <cellStyle name="Normal 4 114 3" xfId="10383"/>
    <cellStyle name="Normal 4 114 3 2" xfId="10384"/>
    <cellStyle name="Normal 4 114 4" xfId="10385"/>
    <cellStyle name="Normal 4 114 4 2" xfId="10386"/>
    <cellStyle name="Normal 4 114 5" xfId="10387"/>
    <cellStyle name="Normal 4 115" xfId="10388"/>
    <cellStyle name="Normal 4 115 2" xfId="10389"/>
    <cellStyle name="Normal 4 115 2 2" xfId="10390"/>
    <cellStyle name="Normal 4 115 3" xfId="10391"/>
    <cellStyle name="Normal 4 115 3 2" xfId="10392"/>
    <cellStyle name="Normal 4 115 4" xfId="10393"/>
    <cellStyle name="Normal 4 115 4 2" xfId="10394"/>
    <cellStyle name="Normal 4 115 5" xfId="10395"/>
    <cellStyle name="Normal 4 116" xfId="10396"/>
    <cellStyle name="Normal 4 116 2" xfId="10397"/>
    <cellStyle name="Normal 4 116 2 2" xfId="10398"/>
    <cellStyle name="Normal 4 116 3" xfId="10399"/>
    <cellStyle name="Normal 4 116 3 2" xfId="10400"/>
    <cellStyle name="Normal 4 116 4" xfId="10401"/>
    <cellStyle name="Normal 4 116 4 2" xfId="10402"/>
    <cellStyle name="Normal 4 116 5" xfId="10403"/>
    <cellStyle name="Normal 4 117" xfId="10404"/>
    <cellStyle name="Normal 4 117 2" xfId="10405"/>
    <cellStyle name="Normal 4 117 2 2" xfId="10406"/>
    <cellStyle name="Normal 4 117 3" xfId="10407"/>
    <cellStyle name="Normal 4 117 3 2" xfId="10408"/>
    <cellStyle name="Normal 4 117 4" xfId="10409"/>
    <cellStyle name="Normal 4 117 4 2" xfId="10410"/>
    <cellStyle name="Normal 4 117 5" xfId="10411"/>
    <cellStyle name="Normal 4 118" xfId="10412"/>
    <cellStyle name="Normal 4 118 2" xfId="10413"/>
    <cellStyle name="Normal 4 118 2 2" xfId="10414"/>
    <cellStyle name="Normal 4 118 3" xfId="10415"/>
    <cellStyle name="Normal 4 118 3 2" xfId="10416"/>
    <cellStyle name="Normal 4 118 4" xfId="10417"/>
    <cellStyle name="Normal 4 118 4 2" xfId="10418"/>
    <cellStyle name="Normal 4 118 5" xfId="10419"/>
    <cellStyle name="Normal 4 119" xfId="10420"/>
    <cellStyle name="Normal 4 119 2" xfId="10421"/>
    <cellStyle name="Normal 4 119 2 2" xfId="10422"/>
    <cellStyle name="Normal 4 119 3" xfId="10423"/>
    <cellStyle name="Normal 4 119 3 2" xfId="10424"/>
    <cellStyle name="Normal 4 119 4" xfId="10425"/>
    <cellStyle name="Normal 4 119 4 2" xfId="10426"/>
    <cellStyle name="Normal 4 119 5" xfId="10427"/>
    <cellStyle name="Normal 4 12" xfId="10428"/>
    <cellStyle name="Normal 4 12 2" xfId="10429"/>
    <cellStyle name="Normal 4 12 3" xfId="10430"/>
    <cellStyle name="Normal 4 12 4" xfId="10431"/>
    <cellStyle name="Normal 4 12 5" xfId="10432"/>
    <cellStyle name="Normal 4 12 6" xfId="10433"/>
    <cellStyle name="Normal 4 12 7" xfId="10434"/>
    <cellStyle name="Normal 4 120" xfId="10435"/>
    <cellStyle name="Normal 4 120 2" xfId="10436"/>
    <cellStyle name="Normal 4 120 2 2" xfId="10437"/>
    <cellStyle name="Normal 4 120 3" xfId="10438"/>
    <cellStyle name="Normal 4 120 3 2" xfId="10439"/>
    <cellStyle name="Normal 4 120 4" xfId="10440"/>
    <cellStyle name="Normal 4 120 4 2" xfId="10441"/>
    <cellStyle name="Normal 4 120 5" xfId="10442"/>
    <cellStyle name="Normal 4 121" xfId="10443"/>
    <cellStyle name="Normal 4 121 2" xfId="10444"/>
    <cellStyle name="Normal 4 121 2 2" xfId="10445"/>
    <cellStyle name="Normal 4 121 3" xfId="10446"/>
    <cellStyle name="Normal 4 121 3 2" xfId="10447"/>
    <cellStyle name="Normal 4 121 4" xfId="10448"/>
    <cellStyle name="Normal 4 121 4 2" xfId="10449"/>
    <cellStyle name="Normal 4 121 5" xfId="10450"/>
    <cellStyle name="Normal 4 122" xfId="10451"/>
    <cellStyle name="Normal 4 122 2" xfId="10452"/>
    <cellStyle name="Normal 4 122 2 2" xfId="10453"/>
    <cellStyle name="Normal 4 122 3" xfId="10454"/>
    <cellStyle name="Normal 4 122 3 2" xfId="10455"/>
    <cellStyle name="Normal 4 122 4" xfId="10456"/>
    <cellStyle name="Normal 4 122 4 2" xfId="10457"/>
    <cellStyle name="Normal 4 122 5" xfId="10458"/>
    <cellStyle name="Normal 4 123" xfId="10459"/>
    <cellStyle name="Normal 4 123 2" xfId="10460"/>
    <cellStyle name="Normal 4 123 2 2" xfId="10461"/>
    <cellStyle name="Normal 4 123 3" xfId="10462"/>
    <cellStyle name="Normal 4 123 3 2" xfId="10463"/>
    <cellStyle name="Normal 4 123 4" xfId="10464"/>
    <cellStyle name="Normal 4 123 4 2" xfId="10465"/>
    <cellStyle name="Normal 4 123 5" xfId="10466"/>
    <cellStyle name="Normal 4 124" xfId="10467"/>
    <cellStyle name="Normal 4 124 2" xfId="10468"/>
    <cellStyle name="Normal 4 124 2 2" xfId="10469"/>
    <cellStyle name="Normal 4 124 3" xfId="10470"/>
    <cellStyle name="Normal 4 124 3 2" xfId="10471"/>
    <cellStyle name="Normal 4 124 4" xfId="10472"/>
    <cellStyle name="Normal 4 124 4 2" xfId="10473"/>
    <cellStyle name="Normal 4 124 5" xfId="10474"/>
    <cellStyle name="Normal 4 125" xfId="10475"/>
    <cellStyle name="Normal 4 125 2" xfId="10476"/>
    <cellStyle name="Normal 4 125 2 2" xfId="10477"/>
    <cellStyle name="Normal 4 125 3" xfId="10478"/>
    <cellStyle name="Normal 4 125 3 2" xfId="10479"/>
    <cellStyle name="Normal 4 125 4" xfId="10480"/>
    <cellStyle name="Normal 4 125 4 2" xfId="10481"/>
    <cellStyle name="Normal 4 125 5" xfId="10482"/>
    <cellStyle name="Normal 4 126" xfId="10483"/>
    <cellStyle name="Normal 4 126 2" xfId="10484"/>
    <cellStyle name="Normal 4 126 2 2" xfId="10485"/>
    <cellStyle name="Normal 4 126 3" xfId="10486"/>
    <cellStyle name="Normal 4 126 3 2" xfId="10487"/>
    <cellStyle name="Normal 4 126 4" xfId="10488"/>
    <cellStyle name="Normal 4 126 4 2" xfId="10489"/>
    <cellStyle name="Normal 4 126 5" xfId="10490"/>
    <cellStyle name="Normal 4 127" xfId="10491"/>
    <cellStyle name="Normal 4 127 2" xfId="10492"/>
    <cellStyle name="Normal 4 127 2 2" xfId="10493"/>
    <cellStyle name="Normal 4 127 3" xfId="10494"/>
    <cellStyle name="Normal 4 127 3 2" xfId="10495"/>
    <cellStyle name="Normal 4 127 4" xfId="10496"/>
    <cellStyle name="Normal 4 127 4 2" xfId="10497"/>
    <cellStyle name="Normal 4 127 5" xfId="10498"/>
    <cellStyle name="Normal 4 128" xfId="10499"/>
    <cellStyle name="Normal 4 128 2" xfId="10500"/>
    <cellStyle name="Normal 4 128 2 2" xfId="10501"/>
    <cellStyle name="Normal 4 128 3" xfId="10502"/>
    <cellStyle name="Normal 4 128 3 2" xfId="10503"/>
    <cellStyle name="Normal 4 128 4" xfId="10504"/>
    <cellStyle name="Normal 4 128 4 2" xfId="10505"/>
    <cellStyle name="Normal 4 128 5" xfId="10506"/>
    <cellStyle name="Normal 4 129" xfId="10507"/>
    <cellStyle name="Normal 4 129 2" xfId="10508"/>
    <cellStyle name="Normal 4 129 2 2" xfId="10509"/>
    <cellStyle name="Normal 4 129 3" xfId="10510"/>
    <cellStyle name="Normal 4 129 3 2" xfId="10511"/>
    <cellStyle name="Normal 4 129 4" xfId="10512"/>
    <cellStyle name="Normal 4 129 4 2" xfId="10513"/>
    <cellStyle name="Normal 4 129 5" xfId="10514"/>
    <cellStyle name="Normal 4 13" xfId="10515"/>
    <cellStyle name="Normal 4 13 2" xfId="10516"/>
    <cellStyle name="Normal 4 13 3" xfId="10517"/>
    <cellStyle name="Normal 4 13 4" xfId="10518"/>
    <cellStyle name="Normal 4 13 5" xfId="10519"/>
    <cellStyle name="Normal 4 13 6" xfId="10520"/>
    <cellStyle name="Normal 4 13 7" xfId="10521"/>
    <cellStyle name="Normal 4 130" xfId="10522"/>
    <cellStyle name="Normal 4 130 2" xfId="10523"/>
    <cellStyle name="Normal 4 130 2 2" xfId="10524"/>
    <cellStyle name="Normal 4 130 3" xfId="10525"/>
    <cellStyle name="Normal 4 130 3 2" xfId="10526"/>
    <cellStyle name="Normal 4 130 4" xfId="10527"/>
    <cellStyle name="Normal 4 130 4 2" xfId="10528"/>
    <cellStyle name="Normal 4 130 5" xfId="10529"/>
    <cellStyle name="Normal 4 131" xfId="10530"/>
    <cellStyle name="Normal 4 131 2" xfId="10531"/>
    <cellStyle name="Normal 4 131 2 2" xfId="10532"/>
    <cellStyle name="Normal 4 131 3" xfId="10533"/>
    <cellStyle name="Normal 4 131 3 2" xfId="10534"/>
    <cellStyle name="Normal 4 131 4" xfId="10535"/>
    <cellStyle name="Normal 4 131 4 2" xfId="10536"/>
    <cellStyle name="Normal 4 131 5" xfId="10537"/>
    <cellStyle name="Normal 4 132" xfId="10538"/>
    <cellStyle name="Normal 4 132 2" xfId="10539"/>
    <cellStyle name="Normal 4 132 2 2" xfId="10540"/>
    <cellStyle name="Normal 4 132 3" xfId="10541"/>
    <cellStyle name="Normal 4 132 3 2" xfId="10542"/>
    <cellStyle name="Normal 4 132 4" xfId="10543"/>
    <cellStyle name="Normal 4 132 4 2" xfId="10544"/>
    <cellStyle name="Normal 4 132 5" xfId="10545"/>
    <cellStyle name="Normal 4 133" xfId="10546"/>
    <cellStyle name="Normal 4 133 2" xfId="10547"/>
    <cellStyle name="Normal 4 133 2 2" xfId="10548"/>
    <cellStyle name="Normal 4 133 3" xfId="10549"/>
    <cellStyle name="Normal 4 133 3 2" xfId="10550"/>
    <cellStyle name="Normal 4 133 4" xfId="10551"/>
    <cellStyle name="Normal 4 133 4 2" xfId="10552"/>
    <cellStyle name="Normal 4 133 5" xfId="10553"/>
    <cellStyle name="Normal 4 134" xfId="10554"/>
    <cellStyle name="Normal 4 134 2" xfId="10555"/>
    <cellStyle name="Normal 4 134 2 2" xfId="10556"/>
    <cellStyle name="Normal 4 134 3" xfId="10557"/>
    <cellStyle name="Normal 4 134 3 2" xfId="10558"/>
    <cellStyle name="Normal 4 134 4" xfId="10559"/>
    <cellStyle name="Normal 4 134 4 2" xfId="10560"/>
    <cellStyle name="Normal 4 134 5" xfId="10561"/>
    <cellStyle name="Normal 4 135" xfId="10562"/>
    <cellStyle name="Normal 4 135 2" xfId="10563"/>
    <cellStyle name="Normal 4 135 2 2" xfId="10564"/>
    <cellStyle name="Normal 4 135 3" xfId="10565"/>
    <cellStyle name="Normal 4 135 3 2" xfId="10566"/>
    <cellStyle name="Normal 4 135 4" xfId="10567"/>
    <cellStyle name="Normal 4 135 4 2" xfId="10568"/>
    <cellStyle name="Normal 4 135 5" xfId="10569"/>
    <cellStyle name="Normal 4 136" xfId="10570"/>
    <cellStyle name="Normal 4 136 2" xfId="10571"/>
    <cellStyle name="Normal 4 136 2 2" xfId="10572"/>
    <cellStyle name="Normal 4 136 3" xfId="10573"/>
    <cellStyle name="Normal 4 136 3 2" xfId="10574"/>
    <cellStyle name="Normal 4 136 4" xfId="10575"/>
    <cellStyle name="Normal 4 136 4 2" xfId="10576"/>
    <cellStyle name="Normal 4 136 5" xfId="10577"/>
    <cellStyle name="Normal 4 137" xfId="10578"/>
    <cellStyle name="Normal 4 137 2" xfId="10579"/>
    <cellStyle name="Normal 4 137 2 2" xfId="10580"/>
    <cellStyle name="Normal 4 137 3" xfId="10581"/>
    <cellStyle name="Normal 4 137 3 2" xfId="10582"/>
    <cellStyle name="Normal 4 137 4" xfId="10583"/>
    <cellStyle name="Normal 4 137 4 2" xfId="10584"/>
    <cellStyle name="Normal 4 137 5" xfId="10585"/>
    <cellStyle name="Normal 4 138" xfId="10586"/>
    <cellStyle name="Normal 4 138 2" xfId="10587"/>
    <cellStyle name="Normal 4 138 2 2" xfId="10588"/>
    <cellStyle name="Normal 4 138 3" xfId="10589"/>
    <cellStyle name="Normal 4 138 3 2" xfId="10590"/>
    <cellStyle name="Normal 4 138 4" xfId="10591"/>
    <cellStyle name="Normal 4 138 4 2" xfId="10592"/>
    <cellStyle name="Normal 4 138 5" xfId="10593"/>
    <cellStyle name="Normal 4 139" xfId="10594"/>
    <cellStyle name="Normal 4 139 2" xfId="10595"/>
    <cellStyle name="Normal 4 139 2 2" xfId="10596"/>
    <cellStyle name="Normal 4 139 3" xfId="10597"/>
    <cellStyle name="Normal 4 139 3 2" xfId="10598"/>
    <cellStyle name="Normal 4 139 4" xfId="10599"/>
    <cellStyle name="Normal 4 139 4 2" xfId="10600"/>
    <cellStyle name="Normal 4 139 5" xfId="10601"/>
    <cellStyle name="Normal 4 14" xfId="10602"/>
    <cellStyle name="Normal 4 14 2" xfId="10603"/>
    <cellStyle name="Normal 4 14 3" xfId="10604"/>
    <cellStyle name="Normal 4 14 4" xfId="10605"/>
    <cellStyle name="Normal 4 14 5" xfId="10606"/>
    <cellStyle name="Normal 4 14 6" xfId="10607"/>
    <cellStyle name="Normal 4 14 7" xfId="10608"/>
    <cellStyle name="Normal 4 140" xfId="10609"/>
    <cellStyle name="Normal 4 140 2" xfId="10610"/>
    <cellStyle name="Normal 4 140 2 2" xfId="10611"/>
    <cellStyle name="Normal 4 140 3" xfId="10612"/>
    <cellStyle name="Normal 4 140 3 2" xfId="10613"/>
    <cellStyle name="Normal 4 140 4" xfId="10614"/>
    <cellStyle name="Normal 4 140 4 2" xfId="10615"/>
    <cellStyle name="Normal 4 140 5" xfId="10616"/>
    <cellStyle name="Normal 4 141" xfId="10617"/>
    <cellStyle name="Normal 4 141 2" xfId="10618"/>
    <cellStyle name="Normal 4 141 3" xfId="10619"/>
    <cellStyle name="Normal 4 142" xfId="10620"/>
    <cellStyle name="Normal 4 142 2" xfId="10621"/>
    <cellStyle name="Normal 4 143" xfId="10622"/>
    <cellStyle name="Normal 4 144" xfId="10623"/>
    <cellStyle name="Normal 4 15" xfId="10624"/>
    <cellStyle name="Normal 4 15 2" xfId="10625"/>
    <cellStyle name="Normal 4 15 3" xfId="10626"/>
    <cellStyle name="Normal 4 15 4" xfId="10627"/>
    <cellStyle name="Normal 4 15 5" xfId="10628"/>
    <cellStyle name="Normal 4 15 6" xfId="10629"/>
    <cellStyle name="Normal 4 15 7" xfId="10630"/>
    <cellStyle name="Normal 4 16" xfId="10631"/>
    <cellStyle name="Normal 4 16 2" xfId="10632"/>
    <cellStyle name="Normal 4 16 3" xfId="10633"/>
    <cellStyle name="Normal 4 16 4" xfId="10634"/>
    <cellStyle name="Normal 4 16 5" xfId="10635"/>
    <cellStyle name="Normal 4 16 6" xfId="10636"/>
    <cellStyle name="Normal 4 16 7" xfId="10637"/>
    <cellStyle name="Normal 4 17" xfId="10638"/>
    <cellStyle name="Normal 4 17 10" xfId="10639"/>
    <cellStyle name="Normal 4 17 11" xfId="10640"/>
    <cellStyle name="Normal 4 17 2" xfId="10641"/>
    <cellStyle name="Normal 4 17 2 2" xfId="10642"/>
    <cellStyle name="Normal 4 17 2 3" xfId="10643"/>
    <cellStyle name="Normal 4 17 2 4" xfId="10644"/>
    <cellStyle name="Normal 4 17 2 4 2" xfId="10645"/>
    <cellStyle name="Normal 4 17 2 5" xfId="10646"/>
    <cellStyle name="Normal 4 17 2 5 2" xfId="10647"/>
    <cellStyle name="Normal 4 17 2 6" xfId="10648"/>
    <cellStyle name="Normal 4 17 2 6 2" xfId="10649"/>
    <cellStyle name="Normal 4 17 2 7" xfId="10650"/>
    <cellStyle name="Normal 4 17 3" xfId="10651"/>
    <cellStyle name="Normal 4 17 4" xfId="10652"/>
    <cellStyle name="Normal 4 17 5" xfId="10653"/>
    <cellStyle name="Normal 4 17 6" xfId="10654"/>
    <cellStyle name="Normal 4 17 7" xfId="10655"/>
    <cellStyle name="Normal 4 17 8" xfId="10656"/>
    <cellStyle name="Normal 4 17 9" xfId="10657"/>
    <cellStyle name="Normal 4 17 9 2" xfId="10658"/>
    <cellStyle name="Normal 4 17 9 2 2" xfId="10659"/>
    <cellStyle name="Normal 4 17 9 3" xfId="10660"/>
    <cellStyle name="Normal 4 17 9 3 2" xfId="10661"/>
    <cellStyle name="Normal 4 17 9 4" xfId="10662"/>
    <cellStyle name="Normal 4 17 9 4 2" xfId="10663"/>
    <cellStyle name="Normal 4 17 9 5" xfId="10664"/>
    <cellStyle name="Normal 4 17 9 6" xfId="10665"/>
    <cellStyle name="Normal 4 18" xfId="10666"/>
    <cellStyle name="Normal 4 19" xfId="10667"/>
    <cellStyle name="Normal 4 2" xfId="10668"/>
    <cellStyle name="Normal 4 2 10" xfId="10669"/>
    <cellStyle name="Normal 4 2 100" xfId="10670"/>
    <cellStyle name="Normal 4 2 101" xfId="10671"/>
    <cellStyle name="Normal 4 2 102" xfId="10672"/>
    <cellStyle name="Normal 4 2 103" xfId="10673"/>
    <cellStyle name="Normal 4 2 104" xfId="10674"/>
    <cellStyle name="Normal 4 2 105" xfId="10675"/>
    <cellStyle name="Normal 4 2 106" xfId="10676"/>
    <cellStyle name="Normal 4 2 107" xfId="10677"/>
    <cellStyle name="Normal 4 2 108" xfId="10678"/>
    <cellStyle name="Normal 4 2 109" xfId="10679"/>
    <cellStyle name="Normal 4 2 11" xfId="10680"/>
    <cellStyle name="Normal 4 2 110" xfId="10681"/>
    <cellStyle name="Normal 4 2 111" xfId="10682"/>
    <cellStyle name="Normal 4 2 112" xfId="10683"/>
    <cellStyle name="Normal 4 2 113" xfId="10684"/>
    <cellStyle name="Normal 4 2 114" xfId="10685"/>
    <cellStyle name="Normal 4 2 115" xfId="10686"/>
    <cellStyle name="Normal 4 2 116" xfId="10687"/>
    <cellStyle name="Normal 4 2 117" xfId="10688"/>
    <cellStyle name="Normal 4 2 118" xfId="10689"/>
    <cellStyle name="Normal 4 2 119" xfId="10690"/>
    <cellStyle name="Normal 4 2 12" xfId="10691"/>
    <cellStyle name="Normal 4 2 120" xfId="10692"/>
    <cellStyle name="Normal 4 2 121" xfId="10693"/>
    <cellStyle name="Normal 4 2 122" xfId="10694"/>
    <cellStyle name="Normal 4 2 123" xfId="10695"/>
    <cellStyle name="Normal 4 2 124" xfId="10696"/>
    <cellStyle name="Normal 4 2 125" xfId="10697"/>
    <cellStyle name="Normal 4 2 126" xfId="10698"/>
    <cellStyle name="Normal 4 2 127" xfId="10699"/>
    <cellStyle name="Normal 4 2 128" xfId="10700"/>
    <cellStyle name="Normal 4 2 129" xfId="10701"/>
    <cellStyle name="Normal 4 2 13" xfId="10702"/>
    <cellStyle name="Normal 4 2 130" xfId="10703"/>
    <cellStyle name="Normal 4 2 131" xfId="10704"/>
    <cellStyle name="Normal 4 2 132" xfId="10705"/>
    <cellStyle name="Normal 4 2 133" xfId="10706"/>
    <cellStyle name="Normal 4 2 134" xfId="10707"/>
    <cellStyle name="Normal 4 2 135" xfId="10708"/>
    <cellStyle name="Normal 4 2 136" xfId="10709"/>
    <cellStyle name="Normal 4 2 137" xfId="10710"/>
    <cellStyle name="Normal 4 2 138" xfId="10711"/>
    <cellStyle name="Normal 4 2 139" xfId="10712"/>
    <cellStyle name="Normal 4 2 14" xfId="10713"/>
    <cellStyle name="Normal 4 2 140" xfId="10714"/>
    <cellStyle name="Normal 4 2 141" xfId="10715"/>
    <cellStyle name="Normal 4 2 142" xfId="10716"/>
    <cellStyle name="Normal 4 2 143" xfId="10717"/>
    <cellStyle name="Normal 4 2 144" xfId="10718"/>
    <cellStyle name="Normal 4 2 145" xfId="10719"/>
    <cellStyle name="Normal 4 2 146" xfId="10720"/>
    <cellStyle name="Normal 4 2 147" xfId="10721"/>
    <cellStyle name="Normal 4 2 148" xfId="10722"/>
    <cellStyle name="Normal 4 2 149" xfId="10723"/>
    <cellStyle name="Normal 4 2 15" xfId="10724"/>
    <cellStyle name="Normal 4 2 150" xfId="10725"/>
    <cellStyle name="Normal 4 2 151" xfId="10726"/>
    <cellStyle name="Normal 4 2 152" xfId="10727"/>
    <cellStyle name="Normal 4 2 153" xfId="10728"/>
    <cellStyle name="Normal 4 2 154" xfId="10729"/>
    <cellStyle name="Normal 4 2 155" xfId="10730"/>
    <cellStyle name="Normal 4 2 156" xfId="10731"/>
    <cellStyle name="Normal 4 2 157" xfId="10732"/>
    <cellStyle name="Normal 4 2 158" xfId="10733"/>
    <cellStyle name="Normal 4 2 159" xfId="10734"/>
    <cellStyle name="Normal 4 2 16" xfId="10735"/>
    <cellStyle name="Normal 4 2 160" xfId="10736"/>
    <cellStyle name="Normal 4 2 161" xfId="10737"/>
    <cellStyle name="Normal 4 2 162" xfId="10738"/>
    <cellStyle name="Normal 4 2 163" xfId="10739"/>
    <cellStyle name="Normal 4 2 164" xfId="10740"/>
    <cellStyle name="Normal 4 2 165" xfId="10741"/>
    <cellStyle name="Normal 4 2 166" xfId="10742"/>
    <cellStyle name="Normal 4 2 167" xfId="10743"/>
    <cellStyle name="Normal 4 2 168" xfId="10744"/>
    <cellStyle name="Normal 4 2 169" xfId="10745"/>
    <cellStyle name="Normal 4 2 17" xfId="10746"/>
    <cellStyle name="Normal 4 2 170" xfId="10747"/>
    <cellStyle name="Normal 4 2 171" xfId="10748"/>
    <cellStyle name="Normal 4 2 172" xfId="10749"/>
    <cellStyle name="Normal 4 2 173" xfId="10750"/>
    <cellStyle name="Normal 4 2 174" xfId="10751"/>
    <cellStyle name="Normal 4 2 175" xfId="10752"/>
    <cellStyle name="Normal 4 2 176" xfId="10753"/>
    <cellStyle name="Normal 4 2 177" xfId="10754"/>
    <cellStyle name="Normal 4 2 178" xfId="10755"/>
    <cellStyle name="Normal 4 2 179" xfId="10756"/>
    <cellStyle name="Normal 4 2 18" xfId="10757"/>
    <cellStyle name="Normal 4 2 180" xfId="10758"/>
    <cellStyle name="Normal 4 2 181" xfId="10759"/>
    <cellStyle name="Normal 4 2 182" xfId="10760"/>
    <cellStyle name="Normal 4 2 183" xfId="10761"/>
    <cellStyle name="Normal 4 2 184" xfId="10762"/>
    <cellStyle name="Normal 4 2 185" xfId="10763"/>
    <cellStyle name="Normal 4 2 186" xfId="10764"/>
    <cellStyle name="Normal 4 2 187" xfId="10765"/>
    <cellStyle name="Normal 4 2 188" xfId="10766"/>
    <cellStyle name="Normal 4 2 19" xfId="10767"/>
    <cellStyle name="Normal 4 2 2" xfId="10768"/>
    <cellStyle name="Normal 4 2 20" xfId="10769"/>
    <cellStyle name="Normal 4 2 21" xfId="10770"/>
    <cellStyle name="Normal 4 2 22" xfId="10771"/>
    <cellStyle name="Normal 4 2 23" xfId="10772"/>
    <cellStyle name="Normal 4 2 24" xfId="10773"/>
    <cellStyle name="Normal 4 2 25" xfId="10774"/>
    <cellStyle name="Normal 4 2 26" xfId="10775"/>
    <cellStyle name="Normal 4 2 27" xfId="10776"/>
    <cellStyle name="Normal 4 2 28" xfId="10777"/>
    <cellStyle name="Normal 4 2 29" xfId="10778"/>
    <cellStyle name="Normal 4 2 3" xfId="10779"/>
    <cellStyle name="Normal 4 2 30" xfId="10780"/>
    <cellStyle name="Normal 4 2 31" xfId="10781"/>
    <cellStyle name="Normal 4 2 32" xfId="10782"/>
    <cellStyle name="Normal 4 2 33" xfId="10783"/>
    <cellStyle name="Normal 4 2 34" xfId="10784"/>
    <cellStyle name="Normal 4 2 35" xfId="10785"/>
    <cellStyle name="Normal 4 2 36" xfId="10786"/>
    <cellStyle name="Normal 4 2 37" xfId="10787"/>
    <cellStyle name="Normal 4 2 38" xfId="10788"/>
    <cellStyle name="Normal 4 2 39" xfId="10789"/>
    <cellStyle name="Normal 4 2 4" xfId="10790"/>
    <cellStyle name="Normal 4 2 40" xfId="10791"/>
    <cellStyle name="Normal 4 2 41" xfId="10792"/>
    <cellStyle name="Normal 4 2 42" xfId="10793"/>
    <cellStyle name="Normal 4 2 43" xfId="10794"/>
    <cellStyle name="Normal 4 2 44" xfId="10795"/>
    <cellStyle name="Normal 4 2 45" xfId="10796"/>
    <cellStyle name="Normal 4 2 46" xfId="10797"/>
    <cellStyle name="Normal 4 2 47" xfId="10798"/>
    <cellStyle name="Normal 4 2 48" xfId="10799"/>
    <cellStyle name="Normal 4 2 49" xfId="10800"/>
    <cellStyle name="Normal 4 2 5" xfId="10801"/>
    <cellStyle name="Normal 4 2 50" xfId="10802"/>
    <cellStyle name="Normal 4 2 51" xfId="10803"/>
    <cellStyle name="Normal 4 2 52" xfId="10804"/>
    <cellStyle name="Normal 4 2 53" xfId="10805"/>
    <cellStyle name="Normal 4 2 54" xfId="10806"/>
    <cellStyle name="Normal 4 2 55" xfId="10807"/>
    <cellStyle name="Normal 4 2 56" xfId="10808"/>
    <cellStyle name="Normal 4 2 57" xfId="10809"/>
    <cellStyle name="Normal 4 2 58" xfId="10810"/>
    <cellStyle name="Normal 4 2 59" xfId="10811"/>
    <cellStyle name="Normal 4 2 6" xfId="10812"/>
    <cellStyle name="Normal 4 2 60" xfId="10813"/>
    <cellStyle name="Normal 4 2 61" xfId="10814"/>
    <cellStyle name="Normal 4 2 62" xfId="10815"/>
    <cellStyle name="Normal 4 2 63" xfId="10816"/>
    <cellStyle name="Normal 4 2 64" xfId="10817"/>
    <cellStyle name="Normal 4 2 65" xfId="10818"/>
    <cellStyle name="Normal 4 2 66" xfId="10819"/>
    <cellStyle name="Normal 4 2 67" xfId="10820"/>
    <cellStyle name="Normal 4 2 68" xfId="10821"/>
    <cellStyle name="Normal 4 2 69" xfId="10822"/>
    <cellStyle name="Normal 4 2 7" xfId="10823"/>
    <cellStyle name="Normal 4 2 70" xfId="10824"/>
    <cellStyle name="Normal 4 2 71" xfId="10825"/>
    <cellStyle name="Normal 4 2 72" xfId="10826"/>
    <cellStyle name="Normal 4 2 73" xfId="10827"/>
    <cellStyle name="Normal 4 2 74" xfId="10828"/>
    <cellStyle name="Normal 4 2 75" xfId="10829"/>
    <cellStyle name="Normal 4 2 76" xfId="10830"/>
    <cellStyle name="Normal 4 2 77" xfId="10831"/>
    <cellStyle name="Normal 4 2 78" xfId="10832"/>
    <cellStyle name="Normal 4 2 79" xfId="10833"/>
    <cellStyle name="Normal 4 2 8" xfId="10834"/>
    <cellStyle name="Normal 4 2 80" xfId="10835"/>
    <cellStyle name="Normal 4 2 81" xfId="10836"/>
    <cellStyle name="Normal 4 2 82" xfId="10837"/>
    <cellStyle name="Normal 4 2 83" xfId="10838"/>
    <cellStyle name="Normal 4 2 84" xfId="10839"/>
    <cellStyle name="Normal 4 2 85" xfId="10840"/>
    <cellStyle name="Normal 4 2 86" xfId="10841"/>
    <cellStyle name="Normal 4 2 87" xfId="10842"/>
    <cellStyle name="Normal 4 2 88" xfId="10843"/>
    <cellStyle name="Normal 4 2 89" xfId="10844"/>
    <cellStyle name="Normal 4 2 9" xfId="10845"/>
    <cellStyle name="Normal 4 2 90" xfId="10846"/>
    <cellStyle name="Normal 4 2 91" xfId="10847"/>
    <cellStyle name="Normal 4 2 92" xfId="10848"/>
    <cellStyle name="Normal 4 2 93" xfId="10849"/>
    <cellStyle name="Normal 4 2 94" xfId="10850"/>
    <cellStyle name="Normal 4 2 95" xfId="10851"/>
    <cellStyle name="Normal 4 2 96" xfId="10852"/>
    <cellStyle name="Normal 4 2 97" xfId="10853"/>
    <cellStyle name="Normal 4 2 98" xfId="10854"/>
    <cellStyle name="Normal 4 2 99" xfId="10855"/>
    <cellStyle name="Normal 4 20" xfId="10856"/>
    <cellStyle name="Normal 4 21" xfId="10857"/>
    <cellStyle name="Normal 4 22" xfId="10858"/>
    <cellStyle name="Normal 4 23" xfId="10859"/>
    <cellStyle name="Normal 4 24" xfId="10860"/>
    <cellStyle name="Normal 4 25" xfId="10861"/>
    <cellStyle name="Normal 4 25 2" xfId="10862"/>
    <cellStyle name="Normal 4 25 2 2" xfId="10863"/>
    <cellStyle name="Normal 4 25 2 3" xfId="10864"/>
    <cellStyle name="Normal 4 25 2 4" xfId="10865"/>
    <cellStyle name="Normal 4 25 2 4 2" xfId="10866"/>
    <cellStyle name="Normal 4 25 2 5" xfId="10867"/>
    <cellStyle name="Normal 4 25 2 5 2" xfId="10868"/>
    <cellStyle name="Normal 4 25 2 6" xfId="10869"/>
    <cellStyle name="Normal 4 25 2 6 2" xfId="10870"/>
    <cellStyle name="Normal 4 25 2 7" xfId="10871"/>
    <cellStyle name="Normal 4 25 3" xfId="10872"/>
    <cellStyle name="Normal 4 25 4" xfId="10873"/>
    <cellStyle name="Normal 4 25 5" xfId="10874"/>
    <cellStyle name="Normal 4 25 5 2" xfId="10875"/>
    <cellStyle name="Normal 4 25 5 2 2" xfId="10876"/>
    <cellStyle name="Normal 4 25 5 3" xfId="10877"/>
    <cellStyle name="Normal 4 25 5 3 2" xfId="10878"/>
    <cellStyle name="Normal 4 25 5 4" xfId="10879"/>
    <cellStyle name="Normal 4 25 5 4 2" xfId="10880"/>
    <cellStyle name="Normal 4 25 5 5" xfId="10881"/>
    <cellStyle name="Normal 4 25 5 6" xfId="10882"/>
    <cellStyle name="Normal 4 25 6" xfId="10883"/>
    <cellStyle name="Normal 4 25 7" xfId="10884"/>
    <cellStyle name="Normal 4 26" xfId="10885"/>
    <cellStyle name="Normal 4 26 2" xfId="10886"/>
    <cellStyle name="Normal 4 26 2 2" xfId="10887"/>
    <cellStyle name="Normal 4 26 2 3" xfId="10888"/>
    <cellStyle name="Normal 4 26 2 4" xfId="10889"/>
    <cellStyle name="Normal 4 26 2 4 2" xfId="10890"/>
    <cellStyle name="Normal 4 26 2 5" xfId="10891"/>
    <cellStyle name="Normal 4 26 2 5 2" xfId="10892"/>
    <cellStyle name="Normal 4 26 2 6" xfId="10893"/>
    <cellStyle name="Normal 4 26 2 6 2" xfId="10894"/>
    <cellStyle name="Normal 4 26 2 7" xfId="10895"/>
    <cellStyle name="Normal 4 26 3" xfId="10896"/>
    <cellStyle name="Normal 4 26 4" xfId="10897"/>
    <cellStyle name="Normal 4 26 5" xfId="10898"/>
    <cellStyle name="Normal 4 26 5 2" xfId="10899"/>
    <cellStyle name="Normal 4 26 5 2 2" xfId="10900"/>
    <cellStyle name="Normal 4 26 5 3" xfId="10901"/>
    <cellStyle name="Normal 4 26 5 3 2" xfId="10902"/>
    <cellStyle name="Normal 4 26 5 4" xfId="10903"/>
    <cellStyle name="Normal 4 26 5 4 2" xfId="10904"/>
    <cellStyle name="Normal 4 26 5 5" xfId="10905"/>
    <cellStyle name="Normal 4 26 5 6" xfId="10906"/>
    <cellStyle name="Normal 4 26 6" xfId="10907"/>
    <cellStyle name="Normal 4 26 7" xfId="10908"/>
    <cellStyle name="Normal 4 27" xfId="10909"/>
    <cellStyle name="Normal 4 27 2" xfId="10910"/>
    <cellStyle name="Normal 4 27 2 2" xfId="10911"/>
    <cellStyle name="Normal 4 27 2 3" xfId="10912"/>
    <cellStyle name="Normal 4 27 2 4" xfId="10913"/>
    <cellStyle name="Normal 4 27 2 4 2" xfId="10914"/>
    <cellStyle name="Normal 4 27 2 5" xfId="10915"/>
    <cellStyle name="Normal 4 27 2 5 2" xfId="10916"/>
    <cellStyle name="Normal 4 27 2 6" xfId="10917"/>
    <cellStyle name="Normal 4 27 2 6 2" xfId="10918"/>
    <cellStyle name="Normal 4 27 2 7" xfId="10919"/>
    <cellStyle name="Normal 4 27 3" xfId="10920"/>
    <cellStyle name="Normal 4 27 4" xfId="10921"/>
    <cellStyle name="Normal 4 27 5" xfId="10922"/>
    <cellStyle name="Normal 4 27 5 2" xfId="10923"/>
    <cellStyle name="Normal 4 27 5 2 2" xfId="10924"/>
    <cellStyle name="Normal 4 27 5 3" xfId="10925"/>
    <cellStyle name="Normal 4 27 5 3 2" xfId="10926"/>
    <cellStyle name="Normal 4 27 5 4" xfId="10927"/>
    <cellStyle name="Normal 4 27 5 4 2" xfId="10928"/>
    <cellStyle name="Normal 4 27 5 5" xfId="10929"/>
    <cellStyle name="Normal 4 27 5 6" xfId="10930"/>
    <cellStyle name="Normal 4 27 6" xfId="10931"/>
    <cellStyle name="Normal 4 27 7" xfId="10932"/>
    <cellStyle name="Normal 4 28" xfId="10933"/>
    <cellStyle name="Normal 4 28 2" xfId="10934"/>
    <cellStyle name="Normal 4 28 2 2" xfId="10935"/>
    <cellStyle name="Normal 4 28 2 3" xfId="10936"/>
    <cellStyle name="Normal 4 28 2 4" xfId="10937"/>
    <cellStyle name="Normal 4 28 2 4 2" xfId="10938"/>
    <cellStyle name="Normal 4 28 2 5" xfId="10939"/>
    <cellStyle name="Normal 4 28 2 5 2" xfId="10940"/>
    <cellStyle name="Normal 4 28 2 6" xfId="10941"/>
    <cellStyle name="Normal 4 28 2 6 2" xfId="10942"/>
    <cellStyle name="Normal 4 28 2 7" xfId="10943"/>
    <cellStyle name="Normal 4 28 3" xfId="10944"/>
    <cellStyle name="Normal 4 28 4" xfId="10945"/>
    <cellStyle name="Normal 4 28 5" xfId="10946"/>
    <cellStyle name="Normal 4 28 5 2" xfId="10947"/>
    <cellStyle name="Normal 4 28 5 2 2" xfId="10948"/>
    <cellStyle name="Normal 4 28 5 3" xfId="10949"/>
    <cellStyle name="Normal 4 28 5 3 2" xfId="10950"/>
    <cellStyle name="Normal 4 28 5 4" xfId="10951"/>
    <cellStyle name="Normal 4 28 5 4 2" xfId="10952"/>
    <cellStyle name="Normal 4 28 5 5" xfId="10953"/>
    <cellStyle name="Normal 4 28 5 6" xfId="10954"/>
    <cellStyle name="Normal 4 28 6" xfId="10955"/>
    <cellStyle name="Normal 4 28 7" xfId="10956"/>
    <cellStyle name="Normal 4 29" xfId="10957"/>
    <cellStyle name="Normal 4 3" xfId="10958"/>
    <cellStyle name="Normal 4 3 2" xfId="10959"/>
    <cellStyle name="Normal 4 3 3" xfId="10960"/>
    <cellStyle name="Normal 4 3 4" xfId="10961"/>
    <cellStyle name="Normal 4 3 5" xfId="10962"/>
    <cellStyle name="Normal 4 3 6" xfId="10963"/>
    <cellStyle name="Normal 4 3 7" xfId="10964"/>
    <cellStyle name="Normal 4 30" xfId="10965"/>
    <cellStyle name="Normal 4 31" xfId="10966"/>
    <cellStyle name="Normal 4 32" xfId="10967"/>
    <cellStyle name="Normal 4 33" xfId="10968"/>
    <cellStyle name="Normal 4 34" xfId="10969"/>
    <cellStyle name="Normal 4 35" xfId="10970"/>
    <cellStyle name="Normal 4 36" xfId="10971"/>
    <cellStyle name="Normal 4 37" xfId="10972"/>
    <cellStyle name="Normal 4 38" xfId="10973"/>
    <cellStyle name="Normal 4 39" xfId="10974"/>
    <cellStyle name="Normal 4 4" xfId="10975"/>
    <cellStyle name="Normal 4 4 10" xfId="10976"/>
    <cellStyle name="Normal 4 4 11" xfId="10977"/>
    <cellStyle name="Normal 4 4 12" xfId="10978"/>
    <cellStyle name="Normal 4 4 13" xfId="10979"/>
    <cellStyle name="Normal 4 4 14" xfId="10980"/>
    <cellStyle name="Normal 4 4 15" xfId="10981"/>
    <cellStyle name="Normal 4 4 16" xfId="10982"/>
    <cellStyle name="Normal 4 4 17" xfId="10983"/>
    <cellStyle name="Normal 4 4 18" xfId="10984"/>
    <cellStyle name="Normal 4 4 19" xfId="10985"/>
    <cellStyle name="Normal 4 4 2" xfId="10986"/>
    <cellStyle name="Normal 4 4 2 2" xfId="10987"/>
    <cellStyle name="Normal 4 4 2 2 2" xfId="10988"/>
    <cellStyle name="Normal 4 4 2 2 2 2" xfId="10989"/>
    <cellStyle name="Normal 4 4 2 2 2 3" xfId="10990"/>
    <cellStyle name="Normal 4 4 2 2 3" xfId="10991"/>
    <cellStyle name="Normal 4 4 2 2 4" xfId="10992"/>
    <cellStyle name="Normal 4 4 2 3" xfId="10993"/>
    <cellStyle name="Normal 4 4 2 3 2" xfId="10994"/>
    <cellStyle name="Normal 4 4 20" xfId="10995"/>
    <cellStyle name="Normal 4 4 21" xfId="10996"/>
    <cellStyle name="Normal 4 4 22" xfId="10997"/>
    <cellStyle name="Normal 4 4 23" xfId="10998"/>
    <cellStyle name="Normal 4 4 24" xfId="10999"/>
    <cellStyle name="Normal 4 4 25" xfId="11000"/>
    <cellStyle name="Normal 4 4 26" xfId="11001"/>
    <cellStyle name="Normal 4 4 27" xfId="11002"/>
    <cellStyle name="Normal 4 4 28" xfId="11003"/>
    <cellStyle name="Normal 4 4 29" xfId="11004"/>
    <cellStyle name="Normal 4 4 3" xfId="11005"/>
    <cellStyle name="Normal 4 4 30" xfId="11006"/>
    <cellStyle name="Normal 4 4 31" xfId="11007"/>
    <cellStyle name="Normal 4 4 32" xfId="11008"/>
    <cellStyle name="Normal 4 4 33" xfId="11009"/>
    <cellStyle name="Normal 4 4 34" xfId="11010"/>
    <cellStyle name="Normal 4 4 35" xfId="11011"/>
    <cellStyle name="Normal 4 4 36" xfId="11012"/>
    <cellStyle name="Normal 4 4 37" xfId="11013"/>
    <cellStyle name="Normal 4 4 38" xfId="11014"/>
    <cellStyle name="Normal 4 4 39" xfId="11015"/>
    <cellStyle name="Normal 4 4 4" xfId="11016"/>
    <cellStyle name="Normal 4 4 40" xfId="11017"/>
    <cellStyle name="Normal 4 4 41" xfId="11018"/>
    <cellStyle name="Normal 4 4 42" xfId="11019"/>
    <cellStyle name="Normal 4 4 43" xfId="11020"/>
    <cellStyle name="Normal 4 4 44" xfId="11021"/>
    <cellStyle name="Normal 4 4 45" xfId="11022"/>
    <cellStyle name="Normal 4 4 46" xfId="11023"/>
    <cellStyle name="Normal 4 4 47" xfId="11024"/>
    <cellStyle name="Normal 4 4 48" xfId="11025"/>
    <cellStyle name="Normal 4 4 49" xfId="11026"/>
    <cellStyle name="Normal 4 4 5" xfId="11027"/>
    <cellStyle name="Normal 4 4 50" xfId="11028"/>
    <cellStyle name="Normal 4 4 51" xfId="11029"/>
    <cellStyle name="Normal 4 4 52" xfId="11030"/>
    <cellStyle name="Normal 4 4 53" xfId="11031"/>
    <cellStyle name="Normal 4 4 54" xfId="11032"/>
    <cellStyle name="Normal 4 4 55" xfId="11033"/>
    <cellStyle name="Normal 4 4 56" xfId="11034"/>
    <cellStyle name="Normal 4 4 57" xfId="11035"/>
    <cellStyle name="Normal 4 4 58" xfId="11036"/>
    <cellStyle name="Normal 4 4 59" xfId="11037"/>
    <cellStyle name="Normal 4 4 6" xfId="11038"/>
    <cellStyle name="Normal 4 4 60" xfId="11039"/>
    <cellStyle name="Normal 4 4 61" xfId="11040"/>
    <cellStyle name="Normal 4 4 62" xfId="11041"/>
    <cellStyle name="Normal 4 4 63" xfId="11042"/>
    <cellStyle name="Normal 4 4 64" xfId="11043"/>
    <cellStyle name="Normal 4 4 65" xfId="11044"/>
    <cellStyle name="Normal 4 4 66" xfId="11045"/>
    <cellStyle name="Normal 4 4 66 2" xfId="11046"/>
    <cellStyle name="Normal 4 4 67" xfId="11047"/>
    <cellStyle name="Normal 4 4 67 2" xfId="11048"/>
    <cellStyle name="Normal 4 4 68" xfId="11049"/>
    <cellStyle name="Normal 4 4 68 2" xfId="11050"/>
    <cellStyle name="Normal 4 4 69" xfId="11051"/>
    <cellStyle name="Normal 4 4 7" xfId="11052"/>
    <cellStyle name="Normal 4 4 8" xfId="11053"/>
    <cellStyle name="Normal 4 4 9" xfId="11054"/>
    <cellStyle name="Normal 4 40" xfId="11055"/>
    <cellStyle name="Normal 4 41" xfId="11056"/>
    <cellStyle name="Normal 4 42" xfId="11057"/>
    <cellStyle name="Normal 4 43" xfId="11058"/>
    <cellStyle name="Normal 4 44" xfId="11059"/>
    <cellStyle name="Normal 4 45" xfId="11060"/>
    <cellStyle name="Normal 4 46" xfId="11061"/>
    <cellStyle name="Normal 4 47" xfId="11062"/>
    <cellStyle name="Normal 4 48" xfId="11063"/>
    <cellStyle name="Normal 4 49" xfId="11064"/>
    <cellStyle name="Normal 4 5" xfId="11065"/>
    <cellStyle name="Normal 4 5 2" xfId="11066"/>
    <cellStyle name="Normal 4 5 3" xfId="11067"/>
    <cellStyle name="Normal 4 5 4" xfId="11068"/>
    <cellStyle name="Normal 4 5 5" xfId="11069"/>
    <cellStyle name="Normal 4 5 6" xfId="11070"/>
    <cellStyle name="Normal 4 5 7" xfId="11071"/>
    <cellStyle name="Normal 4 50" xfId="11072"/>
    <cellStyle name="Normal 4 51" xfId="11073"/>
    <cellStyle name="Normal 4 52" xfId="11074"/>
    <cellStyle name="Normal 4 53" xfId="11075"/>
    <cellStyle name="Normal 4 54" xfId="11076"/>
    <cellStyle name="Normal 4 55" xfId="11077"/>
    <cellStyle name="Normal 4 55 2" xfId="11078"/>
    <cellStyle name="Normal 4 55 2 2" xfId="11079"/>
    <cellStyle name="Normal 4 56" xfId="11080"/>
    <cellStyle name="Normal 4 56 2" xfId="11081"/>
    <cellStyle name="Normal 4 56 2 2" xfId="11082"/>
    <cellStyle name="Normal 4 57" xfId="11083"/>
    <cellStyle name="Normal 4 57 2" xfId="11084"/>
    <cellStyle name="Normal 4 57 2 2" xfId="11085"/>
    <cellStyle name="Normal 4 58" xfId="11086"/>
    <cellStyle name="Normal 4 58 2" xfId="11087"/>
    <cellStyle name="Normal 4 58 2 2" xfId="11088"/>
    <cellStyle name="Normal 4 59" xfId="11089"/>
    <cellStyle name="Normal 4 59 2" xfId="11090"/>
    <cellStyle name="Normal 4 59 2 2" xfId="11091"/>
    <cellStyle name="Normal 4 6" xfId="11092"/>
    <cellStyle name="Normal 4 6 2" xfId="11093"/>
    <cellStyle name="Normal 4 6 3" xfId="11094"/>
    <cellStyle name="Normal 4 6 4" xfId="11095"/>
    <cellStyle name="Normal 4 6 5" xfId="11096"/>
    <cellStyle name="Normal 4 6 6" xfId="11097"/>
    <cellStyle name="Normal 4 6 7" xfId="11098"/>
    <cellStyle name="Normal 4 6 8" xfId="11099"/>
    <cellStyle name="Normal 4 60" xfId="11100"/>
    <cellStyle name="Normal 4 60 2" xfId="11101"/>
    <cellStyle name="Normal 4 60 2 2" xfId="11102"/>
    <cellStyle name="Normal 4 61" xfId="11103"/>
    <cellStyle name="Normal 4 61 2" xfId="11104"/>
    <cellStyle name="Normal 4 61 2 2" xfId="11105"/>
    <cellStyle name="Normal 4 62" xfId="11106"/>
    <cellStyle name="Normal 4 62 2" xfId="11107"/>
    <cellStyle name="Normal 4 62 2 2" xfId="11108"/>
    <cellStyle name="Normal 4 63" xfId="11109"/>
    <cellStyle name="Normal 4 63 2" xfId="11110"/>
    <cellStyle name="Normal 4 63 2 2" xfId="11111"/>
    <cellStyle name="Normal 4 64" xfId="11112"/>
    <cellStyle name="Normal 4 64 2" xfId="11113"/>
    <cellStyle name="Normal 4 64 2 2" xfId="11114"/>
    <cellStyle name="Normal 4 65" xfId="11115"/>
    <cellStyle name="Normal 4 65 2" xfId="11116"/>
    <cellStyle name="Normal 4 65 2 2" xfId="11117"/>
    <cellStyle name="Normal 4 66" xfId="11118"/>
    <cellStyle name="Normal 4 66 2" xfId="11119"/>
    <cellStyle name="Normal 4 66 2 2" xfId="11120"/>
    <cellStyle name="Normal 4 67" xfId="11121"/>
    <cellStyle name="Normal 4 67 2" xfId="11122"/>
    <cellStyle name="Normal 4 67 2 2" xfId="11123"/>
    <cellStyle name="Normal 4 67 2 3" xfId="23315"/>
    <cellStyle name="Normal 4 68" xfId="11124"/>
    <cellStyle name="Normal 4 68 2" xfId="11125"/>
    <cellStyle name="Normal 4 68 2 2" xfId="11126"/>
    <cellStyle name="Normal 4 69" xfId="11127"/>
    <cellStyle name="Normal 4 69 2" xfId="11128"/>
    <cellStyle name="Normal 4 69 2 2" xfId="11129"/>
    <cellStyle name="Normal 4 7" xfId="11130"/>
    <cellStyle name="Normal 4 7 2" xfId="11131"/>
    <cellStyle name="Normal 4 7 3" xfId="11132"/>
    <cellStyle name="Normal 4 7 4" xfId="11133"/>
    <cellStyle name="Normal 4 7 5" xfId="11134"/>
    <cellStyle name="Normal 4 7 6" xfId="11135"/>
    <cellStyle name="Normal 4 7 7" xfId="11136"/>
    <cellStyle name="Normal 4 7 8" xfId="11137"/>
    <cellStyle name="Normal 4 7 8 2" xfId="23316"/>
    <cellStyle name="Normal 4 70" xfId="11138"/>
    <cellStyle name="Normal 4 70 2" xfId="11139"/>
    <cellStyle name="Normal 4 70 2 2" xfId="11140"/>
    <cellStyle name="Normal 4 70 2 3" xfId="23317"/>
    <cellStyle name="Normal 4 71" xfId="11141"/>
    <cellStyle name="Normal 4 71 2" xfId="11142"/>
    <cellStyle name="Normal 4 71 2 2" xfId="11143"/>
    <cellStyle name="Normal 4 71 2 3" xfId="23318"/>
    <cellStyle name="Normal 4 72" xfId="11144"/>
    <cellStyle name="Normal 4 72 2" xfId="11145"/>
    <cellStyle name="Normal 4 72 2 2" xfId="11146"/>
    <cellStyle name="Normal 4 72 2 3" xfId="23319"/>
    <cellStyle name="Normal 4 73" xfId="11147"/>
    <cellStyle name="Normal 4 73 2" xfId="11148"/>
    <cellStyle name="Normal 4 73 2 2" xfId="11149"/>
    <cellStyle name="Normal 4 73 2 3" xfId="23320"/>
    <cellStyle name="Normal 4 74" xfId="11150"/>
    <cellStyle name="Normal 4 74 2" xfId="11151"/>
    <cellStyle name="Normal 4 74 2 2" xfId="11152"/>
    <cellStyle name="Normal 4 74 2 3" xfId="23321"/>
    <cellStyle name="Normal 4 75" xfId="11153"/>
    <cellStyle name="Normal 4 75 2" xfId="11154"/>
    <cellStyle name="Normal 4 75 2 2" xfId="11155"/>
    <cellStyle name="Normal 4 75 2 3" xfId="23322"/>
    <cellStyle name="Normal 4 76" xfId="11156"/>
    <cellStyle name="Normal 4 76 2" xfId="11157"/>
    <cellStyle name="Normal 4 76 2 2" xfId="11158"/>
    <cellStyle name="Normal 4 76 2 3" xfId="23323"/>
    <cellStyle name="Normal 4 77" xfId="11159"/>
    <cellStyle name="Normal 4 77 2" xfId="11160"/>
    <cellStyle name="Normal 4 77 2 2" xfId="11161"/>
    <cellStyle name="Normal 4 77 2 3" xfId="23324"/>
    <cellStyle name="Normal 4 78" xfId="11162"/>
    <cellStyle name="Normal 4 78 2" xfId="11163"/>
    <cellStyle name="Normal 4 78 2 2" xfId="11164"/>
    <cellStyle name="Normal 4 78 2 3" xfId="23325"/>
    <cellStyle name="Normal 4 79" xfId="11165"/>
    <cellStyle name="Normal 4 79 2" xfId="11166"/>
    <cellStyle name="Normal 4 79 2 2" xfId="11167"/>
    <cellStyle name="Normal 4 79 2 3" xfId="23326"/>
    <cellStyle name="Normal 4 8" xfId="11168"/>
    <cellStyle name="Normal 4 8 2" xfId="11169"/>
    <cellStyle name="Normal 4 8 3" xfId="11170"/>
    <cellStyle name="Normal 4 8 4" xfId="11171"/>
    <cellStyle name="Normal 4 8 5" xfId="11172"/>
    <cellStyle name="Normal 4 8 6" xfId="11173"/>
    <cellStyle name="Normal 4 8 7" xfId="11174"/>
    <cellStyle name="Normal 4 8 8" xfId="11175"/>
    <cellStyle name="Normal 4 8 8 2" xfId="23327"/>
    <cellStyle name="Normal 4 80" xfId="11176"/>
    <cellStyle name="Normal 4 80 2" xfId="11177"/>
    <cellStyle name="Normal 4 80 2 2" xfId="11178"/>
    <cellStyle name="Normal 4 81" xfId="11179"/>
    <cellStyle name="Normal 4 81 2" xfId="11180"/>
    <cellStyle name="Normal 4 81 2 2" xfId="11181"/>
    <cellStyle name="Normal 4 81 2 3" xfId="23328"/>
    <cellStyle name="Normal 4 82" xfId="11182"/>
    <cellStyle name="Normal 4 82 2" xfId="11183"/>
    <cellStyle name="Normal 4 82 2 2" xfId="11184"/>
    <cellStyle name="Normal 4 82 2 3" xfId="23329"/>
    <cellStyle name="Normal 4 83" xfId="11185"/>
    <cellStyle name="Normal 4 84" xfId="11186"/>
    <cellStyle name="Normal 4 85" xfId="11187"/>
    <cellStyle name="Normal 4 86" xfId="11188"/>
    <cellStyle name="Normal 4 87" xfId="11189"/>
    <cellStyle name="Normal 4 87 2" xfId="11190"/>
    <cellStyle name="Normal 4 87 2 2" xfId="11191"/>
    <cellStyle name="Normal 4 87 2 2 2" xfId="11192"/>
    <cellStyle name="Normal 4 87 2 3" xfId="11193"/>
    <cellStyle name="Normal 4 87 2 3 2" xfId="11194"/>
    <cellStyle name="Normal 4 87 2 4" xfId="11195"/>
    <cellStyle name="Normal 4 87 2 4 2" xfId="11196"/>
    <cellStyle name="Normal 4 87 2 5" xfId="11197"/>
    <cellStyle name="Normal 4 87 3" xfId="11198"/>
    <cellStyle name="Normal 4 87 3 2" xfId="11199"/>
    <cellStyle name="Normal 4 87 3 2 2" xfId="11200"/>
    <cellStyle name="Normal 4 87 3 3" xfId="11201"/>
    <cellStyle name="Normal 4 87 3 3 2" xfId="11202"/>
    <cellStyle name="Normal 4 87 3 4" xfId="11203"/>
    <cellStyle name="Normal 4 87 3 4 2" xfId="11204"/>
    <cellStyle name="Normal 4 87 3 5" xfId="11205"/>
    <cellStyle name="Normal 4 87 4" xfId="11206"/>
    <cellStyle name="Normal 4 87 4 2" xfId="11207"/>
    <cellStyle name="Normal 4 87 4 2 2" xfId="11208"/>
    <cellStyle name="Normal 4 87 4 3" xfId="11209"/>
    <cellStyle name="Normal 4 87 4 3 2" xfId="11210"/>
    <cellStyle name="Normal 4 87 4 4" xfId="11211"/>
    <cellStyle name="Normal 4 87 4 4 2" xfId="11212"/>
    <cellStyle name="Normal 4 87 4 5" xfId="11213"/>
    <cellStyle name="Normal 4 87 5" xfId="11214"/>
    <cellStyle name="Normal 4 87 5 2" xfId="11215"/>
    <cellStyle name="Normal 4 87 5 2 2" xfId="11216"/>
    <cellStyle name="Normal 4 87 5 3" xfId="11217"/>
    <cellStyle name="Normal 4 87 5 3 2" xfId="11218"/>
    <cellStyle name="Normal 4 87 5 4" xfId="11219"/>
    <cellStyle name="Normal 4 87 5 4 2" xfId="11220"/>
    <cellStyle name="Normal 4 87 5 5" xfId="11221"/>
    <cellStyle name="Normal 4 87 6" xfId="11222"/>
    <cellStyle name="Normal 4 87 6 2" xfId="11223"/>
    <cellStyle name="Normal 4 87 7" xfId="11224"/>
    <cellStyle name="Normal 4 87 7 2" xfId="11225"/>
    <cellStyle name="Normal 4 87 8" xfId="11226"/>
    <cellStyle name="Normal 4 87 8 2" xfId="11227"/>
    <cellStyle name="Normal 4 87 9" xfId="11228"/>
    <cellStyle name="Normal 4 88" xfId="11229"/>
    <cellStyle name="Normal 4 88 2" xfId="11230"/>
    <cellStyle name="Normal 4 88 2 2" xfId="11231"/>
    <cellStyle name="Normal 4 88 2 2 2" xfId="11232"/>
    <cellStyle name="Normal 4 88 2 3" xfId="11233"/>
    <cellStyle name="Normal 4 88 2 3 2" xfId="11234"/>
    <cellStyle name="Normal 4 88 2 4" xfId="11235"/>
    <cellStyle name="Normal 4 88 2 4 2" xfId="11236"/>
    <cellStyle name="Normal 4 88 2 5" xfId="11237"/>
    <cellStyle name="Normal 4 88 3" xfId="11238"/>
    <cellStyle name="Normal 4 88 3 2" xfId="11239"/>
    <cellStyle name="Normal 4 88 3 2 2" xfId="11240"/>
    <cellStyle name="Normal 4 88 3 3" xfId="11241"/>
    <cellStyle name="Normal 4 88 3 3 2" xfId="11242"/>
    <cellStyle name="Normal 4 88 3 4" xfId="11243"/>
    <cellStyle name="Normal 4 88 3 4 2" xfId="11244"/>
    <cellStyle name="Normal 4 88 3 5" xfId="11245"/>
    <cellStyle name="Normal 4 88 4" xfId="11246"/>
    <cellStyle name="Normal 4 88 4 2" xfId="11247"/>
    <cellStyle name="Normal 4 88 4 2 2" xfId="11248"/>
    <cellStyle name="Normal 4 88 4 3" xfId="11249"/>
    <cellStyle name="Normal 4 88 4 3 2" xfId="11250"/>
    <cellStyle name="Normal 4 88 4 4" xfId="11251"/>
    <cellStyle name="Normal 4 88 4 4 2" xfId="11252"/>
    <cellStyle name="Normal 4 88 4 5" xfId="11253"/>
    <cellStyle name="Normal 4 88 5" xfId="11254"/>
    <cellStyle name="Normal 4 88 5 2" xfId="11255"/>
    <cellStyle name="Normal 4 88 5 2 2" xfId="11256"/>
    <cellStyle name="Normal 4 88 5 3" xfId="11257"/>
    <cellStyle name="Normal 4 88 5 3 2" xfId="11258"/>
    <cellStyle name="Normal 4 88 5 4" xfId="11259"/>
    <cellStyle name="Normal 4 88 5 4 2" xfId="11260"/>
    <cellStyle name="Normal 4 88 5 5" xfId="11261"/>
    <cellStyle name="Normal 4 88 6" xfId="11262"/>
    <cellStyle name="Normal 4 88 6 2" xfId="11263"/>
    <cellStyle name="Normal 4 88 7" xfId="11264"/>
    <cellStyle name="Normal 4 88 7 2" xfId="11265"/>
    <cellStyle name="Normal 4 88 8" xfId="11266"/>
    <cellStyle name="Normal 4 88 8 2" xfId="11267"/>
    <cellStyle name="Normal 4 88 9" xfId="11268"/>
    <cellStyle name="Normal 4 89" xfId="11269"/>
    <cellStyle name="Normal 4 89 2" xfId="11270"/>
    <cellStyle name="Normal 4 89 2 2" xfId="11271"/>
    <cellStyle name="Normal 4 89 2 2 2" xfId="11272"/>
    <cellStyle name="Normal 4 89 2 3" xfId="11273"/>
    <cellStyle name="Normal 4 89 2 3 2" xfId="11274"/>
    <cellStyle name="Normal 4 89 2 4" xfId="11275"/>
    <cellStyle name="Normal 4 89 2 4 2" xfId="11276"/>
    <cellStyle name="Normal 4 89 2 5" xfId="11277"/>
    <cellStyle name="Normal 4 89 3" xfId="11278"/>
    <cellStyle name="Normal 4 89 3 2" xfId="11279"/>
    <cellStyle name="Normal 4 89 3 2 2" xfId="11280"/>
    <cellStyle name="Normal 4 89 3 3" xfId="11281"/>
    <cellStyle name="Normal 4 89 3 3 2" xfId="11282"/>
    <cellStyle name="Normal 4 89 3 4" xfId="11283"/>
    <cellStyle name="Normal 4 89 3 4 2" xfId="11284"/>
    <cellStyle name="Normal 4 89 3 5" xfId="11285"/>
    <cellStyle name="Normal 4 89 4" xfId="11286"/>
    <cellStyle name="Normal 4 89 4 2" xfId="11287"/>
    <cellStyle name="Normal 4 89 4 2 2" xfId="11288"/>
    <cellStyle name="Normal 4 89 4 3" xfId="11289"/>
    <cellStyle name="Normal 4 89 4 3 2" xfId="11290"/>
    <cellStyle name="Normal 4 89 4 4" xfId="11291"/>
    <cellStyle name="Normal 4 89 4 4 2" xfId="11292"/>
    <cellStyle name="Normal 4 89 4 5" xfId="11293"/>
    <cellStyle name="Normal 4 89 5" xfId="11294"/>
    <cellStyle name="Normal 4 89 5 2" xfId="11295"/>
    <cellStyle name="Normal 4 89 5 2 2" xfId="11296"/>
    <cellStyle name="Normal 4 89 5 3" xfId="11297"/>
    <cellStyle name="Normal 4 89 5 3 2" xfId="11298"/>
    <cellStyle name="Normal 4 89 5 4" xfId="11299"/>
    <cellStyle name="Normal 4 89 5 4 2" xfId="11300"/>
    <cellStyle name="Normal 4 89 5 5" xfId="11301"/>
    <cellStyle name="Normal 4 89 6" xfId="11302"/>
    <cellStyle name="Normal 4 89 6 2" xfId="11303"/>
    <cellStyle name="Normal 4 89 7" xfId="11304"/>
    <cellStyle name="Normal 4 89 7 2" xfId="11305"/>
    <cellStyle name="Normal 4 89 8" xfId="11306"/>
    <cellStyle name="Normal 4 89 8 2" xfId="11307"/>
    <cellStyle name="Normal 4 89 9" xfId="11308"/>
    <cellStyle name="Normal 4 9" xfId="11309"/>
    <cellStyle name="Normal 4 9 2" xfId="11310"/>
    <cellStyle name="Normal 4 9 3" xfId="11311"/>
    <cellStyle name="Normal 4 9 4" xfId="11312"/>
    <cellStyle name="Normal 4 9 5" xfId="11313"/>
    <cellStyle name="Normal 4 9 6" xfId="11314"/>
    <cellStyle name="Normal 4 9 7" xfId="11315"/>
    <cellStyle name="Normal 4 90" xfId="11316"/>
    <cellStyle name="Normal 4 90 2" xfId="11317"/>
    <cellStyle name="Normal 4 90 2 2" xfId="11318"/>
    <cellStyle name="Normal 4 90 3" xfId="11319"/>
    <cellStyle name="Normal 4 90 3 2" xfId="11320"/>
    <cellStyle name="Normal 4 90 4" xfId="11321"/>
    <cellStyle name="Normal 4 90 4 2" xfId="11322"/>
    <cellStyle name="Normal 4 90 5" xfId="11323"/>
    <cellStyle name="Normal 4 91" xfId="11324"/>
    <cellStyle name="Normal 4 91 2" xfId="11325"/>
    <cellStyle name="Normal 4 91 2 2" xfId="11326"/>
    <cellStyle name="Normal 4 91 3" xfId="11327"/>
    <cellStyle name="Normal 4 91 3 2" xfId="11328"/>
    <cellStyle name="Normal 4 91 4" xfId="11329"/>
    <cellStyle name="Normal 4 91 4 2" xfId="11330"/>
    <cellStyle name="Normal 4 91 5" xfId="11331"/>
    <cellStyle name="Normal 4 92" xfId="11332"/>
    <cellStyle name="Normal 4 92 2" xfId="11333"/>
    <cellStyle name="Normal 4 92 2 2" xfId="11334"/>
    <cellStyle name="Normal 4 92 3" xfId="11335"/>
    <cellStyle name="Normal 4 92 3 2" xfId="11336"/>
    <cellStyle name="Normal 4 92 4" xfId="11337"/>
    <cellStyle name="Normal 4 92 4 2" xfId="11338"/>
    <cellStyle name="Normal 4 92 5" xfId="11339"/>
    <cellStyle name="Normal 4 93" xfId="11340"/>
    <cellStyle name="Normal 4 93 2" xfId="11341"/>
    <cellStyle name="Normal 4 93 2 2" xfId="11342"/>
    <cellStyle name="Normal 4 93 3" xfId="11343"/>
    <cellStyle name="Normal 4 93 3 2" xfId="11344"/>
    <cellStyle name="Normal 4 93 4" xfId="11345"/>
    <cellStyle name="Normal 4 93 4 2" xfId="11346"/>
    <cellStyle name="Normal 4 93 5" xfId="11347"/>
    <cellStyle name="Normal 4 94" xfId="11348"/>
    <cellStyle name="Normal 4 94 2" xfId="11349"/>
    <cellStyle name="Normal 4 94 2 2" xfId="11350"/>
    <cellStyle name="Normal 4 94 3" xfId="11351"/>
    <cellStyle name="Normal 4 94 3 2" xfId="11352"/>
    <cellStyle name="Normal 4 94 4" xfId="11353"/>
    <cellStyle name="Normal 4 94 4 2" xfId="11354"/>
    <cellStyle name="Normal 4 94 5" xfId="11355"/>
    <cellStyle name="Normal 4 95" xfId="11356"/>
    <cellStyle name="Normal 4 95 2" xfId="11357"/>
    <cellStyle name="Normal 4 95 2 2" xfId="11358"/>
    <cellStyle name="Normal 4 95 3" xfId="11359"/>
    <cellStyle name="Normal 4 95 3 2" xfId="11360"/>
    <cellStyle name="Normal 4 95 4" xfId="11361"/>
    <cellStyle name="Normal 4 95 4 2" xfId="11362"/>
    <cellStyle name="Normal 4 95 5" xfId="11363"/>
    <cellStyle name="Normal 4 96" xfId="11364"/>
    <cellStyle name="Normal 4 96 2" xfId="11365"/>
    <cellStyle name="Normal 4 96 2 2" xfId="11366"/>
    <cellStyle name="Normal 4 96 3" xfId="11367"/>
    <cellStyle name="Normal 4 96 3 2" xfId="11368"/>
    <cellStyle name="Normal 4 96 4" xfId="11369"/>
    <cellStyle name="Normal 4 96 4 2" xfId="11370"/>
    <cellStyle name="Normal 4 96 5" xfId="11371"/>
    <cellStyle name="Normal 4 97" xfId="11372"/>
    <cellStyle name="Normal 4 97 2" xfId="11373"/>
    <cellStyle name="Normal 4 97 2 2" xfId="11374"/>
    <cellStyle name="Normal 4 97 3" xfId="11375"/>
    <cellStyle name="Normal 4 97 3 2" xfId="11376"/>
    <cellStyle name="Normal 4 97 4" xfId="11377"/>
    <cellStyle name="Normal 4 97 4 2" xfId="11378"/>
    <cellStyle name="Normal 4 97 5" xfId="11379"/>
    <cellStyle name="Normal 4 98" xfId="11380"/>
    <cellStyle name="Normal 4 98 2" xfId="11381"/>
    <cellStyle name="Normal 4 98 2 2" xfId="11382"/>
    <cellStyle name="Normal 4 98 3" xfId="11383"/>
    <cellStyle name="Normal 4 98 3 2" xfId="11384"/>
    <cellStyle name="Normal 4 98 4" xfId="11385"/>
    <cellStyle name="Normal 4 98 4 2" xfId="11386"/>
    <cellStyle name="Normal 4 98 5" xfId="11387"/>
    <cellStyle name="Normal 4 99" xfId="11388"/>
    <cellStyle name="Normal 4 99 2" xfId="11389"/>
    <cellStyle name="Normal 4 99 2 2" xfId="11390"/>
    <cellStyle name="Normal 4 99 3" xfId="11391"/>
    <cellStyle name="Normal 4 99 3 2" xfId="11392"/>
    <cellStyle name="Normal 4 99 4" xfId="11393"/>
    <cellStyle name="Normal 4 99 4 2" xfId="11394"/>
    <cellStyle name="Normal 4 99 5" xfId="11395"/>
    <cellStyle name="Normal 40" xfId="11396"/>
    <cellStyle name="Normal 40 2" xfId="11397"/>
    <cellStyle name="Normal 40 3" xfId="11398"/>
    <cellStyle name="Normal 40 4" xfId="11399"/>
    <cellStyle name="Normal 41" xfId="11400"/>
    <cellStyle name="Normal 41 2" xfId="11401"/>
    <cellStyle name="Normal 41 3" xfId="11402"/>
    <cellStyle name="Normal 41 4" xfId="11403"/>
    <cellStyle name="Normal 42" xfId="11404"/>
    <cellStyle name="Normal 42 2" xfId="11405"/>
    <cellStyle name="Normal 42 3" xfId="11406"/>
    <cellStyle name="Normal 42 4" xfId="11407"/>
    <cellStyle name="Normal 43" xfId="11408"/>
    <cellStyle name="Normal 43 2" xfId="11409"/>
    <cellStyle name="Normal 43 2 10" xfId="11410"/>
    <cellStyle name="Normal 43 2 11" xfId="11411"/>
    <cellStyle name="Normal 43 2 12" xfId="11412"/>
    <cellStyle name="Normal 43 2 13" xfId="11413"/>
    <cellStyle name="Normal 43 2 14" xfId="11414"/>
    <cellStyle name="Normal 43 2 15" xfId="11415"/>
    <cellStyle name="Normal 43 2 16" xfId="11416"/>
    <cellStyle name="Normal 43 2 17" xfId="11417"/>
    <cellStyle name="Normal 43 2 18" xfId="11418"/>
    <cellStyle name="Normal 43 2 19" xfId="11419"/>
    <cellStyle name="Normal 43 2 2" xfId="11420"/>
    <cellStyle name="Normal 43 2 20" xfId="11421"/>
    <cellStyle name="Normal 43 2 21" xfId="11422"/>
    <cellStyle name="Normal 43 2 22" xfId="11423"/>
    <cellStyle name="Normal 43 2 23" xfId="11424"/>
    <cellStyle name="Normal 43 2 24" xfId="11425"/>
    <cellStyle name="Normal 43 2 25" xfId="11426"/>
    <cellStyle name="Normal 43 2 26" xfId="11427"/>
    <cellStyle name="Normal 43 2 27" xfId="11428"/>
    <cellStyle name="Normal 43 2 28" xfId="11429"/>
    <cellStyle name="Normal 43 2 29" xfId="11430"/>
    <cellStyle name="Normal 43 2 3" xfId="11431"/>
    <cellStyle name="Normal 43 2 30" xfId="11432"/>
    <cellStyle name="Normal 43 2 31" xfId="11433"/>
    <cellStyle name="Normal 43 2 32" xfId="11434"/>
    <cellStyle name="Normal 43 2 33" xfId="11435"/>
    <cellStyle name="Normal 43 2 34" xfId="11436"/>
    <cellStyle name="Normal 43 2 35" xfId="11437"/>
    <cellStyle name="Normal 43 2 36" xfId="11438"/>
    <cellStyle name="Normal 43 2 37" xfId="11439"/>
    <cellStyle name="Normal 43 2 38" xfId="11440"/>
    <cellStyle name="Normal 43 2 39" xfId="11441"/>
    <cellStyle name="Normal 43 2 4" xfId="11442"/>
    <cellStyle name="Normal 43 2 5" xfId="11443"/>
    <cellStyle name="Normal 43 2 6" xfId="11444"/>
    <cellStyle name="Normal 43 2 7" xfId="11445"/>
    <cellStyle name="Normal 43 2 8" xfId="11446"/>
    <cellStyle name="Normal 43 2 9" xfId="11447"/>
    <cellStyle name="Normal 44" xfId="11448"/>
    <cellStyle name="Normal 44 2" xfId="11449"/>
    <cellStyle name="Normal 44 2 10" xfId="11450"/>
    <cellStyle name="Normal 44 2 10 10" xfId="11451"/>
    <cellStyle name="Normal 44 2 10 11" xfId="11452"/>
    <cellStyle name="Normal 44 2 10 12" xfId="11453"/>
    <cellStyle name="Normal 44 2 10 2" xfId="11454"/>
    <cellStyle name="Normal 44 2 10 3" xfId="11455"/>
    <cellStyle name="Normal 44 2 10 4" xfId="11456"/>
    <cellStyle name="Normal 44 2 10 5" xfId="11457"/>
    <cellStyle name="Normal 44 2 10 6" xfId="11458"/>
    <cellStyle name="Normal 44 2 10 7" xfId="11459"/>
    <cellStyle name="Normal 44 2 10 8" xfId="11460"/>
    <cellStyle name="Normal 44 2 10 9" xfId="11461"/>
    <cellStyle name="Normal 44 2 2" xfId="11462"/>
    <cellStyle name="Normal 44 2 2 10" xfId="11463"/>
    <cellStyle name="Normal 44 2 2 11" xfId="11464"/>
    <cellStyle name="Normal 44 2 2 12" xfId="11465"/>
    <cellStyle name="Normal 44 2 2 13" xfId="11466"/>
    <cellStyle name="Normal 44 2 2 14" xfId="11467"/>
    <cellStyle name="Normal 44 2 2 15" xfId="11468"/>
    <cellStyle name="Normal 44 2 2 2" xfId="11469"/>
    <cellStyle name="Normal 44 2 2 3" xfId="11470"/>
    <cellStyle name="Normal 44 2 2 4" xfId="11471"/>
    <cellStyle name="Normal 44 2 2 5" xfId="11472"/>
    <cellStyle name="Normal 44 2 2 6" xfId="11473"/>
    <cellStyle name="Normal 44 2 2 7" xfId="11474"/>
    <cellStyle name="Normal 44 2 2 8" xfId="11475"/>
    <cellStyle name="Normal 44 2 2 9" xfId="11476"/>
    <cellStyle name="Normal 44 2 3" xfId="11477"/>
    <cellStyle name="Normal 44 2 4" xfId="11478"/>
    <cellStyle name="Normal 44 2 5" xfId="11479"/>
    <cellStyle name="Normal 44 2 6" xfId="11480"/>
    <cellStyle name="Normal 44 2 7" xfId="11481"/>
    <cellStyle name="Normal 44 2 8" xfId="11482"/>
    <cellStyle name="Normal 44 2 9" xfId="11483"/>
    <cellStyle name="Normal 44 2 9 10" xfId="11484"/>
    <cellStyle name="Normal 44 2 9 11" xfId="11485"/>
    <cellStyle name="Normal 44 2 9 12" xfId="11486"/>
    <cellStyle name="Normal 44 2 9 13" xfId="11487"/>
    <cellStyle name="Normal 44 2 9 2" xfId="11488"/>
    <cellStyle name="Normal 44 2 9 3" xfId="11489"/>
    <cellStyle name="Normal 44 2 9 4" xfId="11490"/>
    <cellStyle name="Normal 44 2 9 5" xfId="11491"/>
    <cellStyle name="Normal 44 2 9 6" xfId="11492"/>
    <cellStyle name="Normal 44 2 9 7" xfId="11493"/>
    <cellStyle name="Normal 44 2 9 8" xfId="11494"/>
    <cellStyle name="Normal 44 2 9 9" xfId="11495"/>
    <cellStyle name="Normal 44 3" xfId="11496"/>
    <cellStyle name="Normal 44 4" xfId="11497"/>
    <cellStyle name="Normal 45" xfId="11498"/>
    <cellStyle name="Normal 45 2" xfId="11499"/>
    <cellStyle name="Normal 45 3" xfId="11500"/>
    <cellStyle name="Normal 45 4" xfId="11501"/>
    <cellStyle name="Normal 46" xfId="11502"/>
    <cellStyle name="Normal 46 2" xfId="11503"/>
    <cellStyle name="Normal 46 3" xfId="11504"/>
    <cellStyle name="Normal 46 4" xfId="11505"/>
    <cellStyle name="Normal 47" xfId="11506"/>
    <cellStyle name="Normal 47 2" xfId="11507"/>
    <cellStyle name="Normal 47 3" xfId="11508"/>
    <cellStyle name="Normal 47 4" xfId="11509"/>
    <cellStyle name="Normal 48" xfId="11510"/>
    <cellStyle name="Normal 48 2" xfId="11511"/>
    <cellStyle name="Normal 48 3" xfId="11512"/>
    <cellStyle name="Normal 48 4" xfId="11513"/>
    <cellStyle name="Normal 49" xfId="11514"/>
    <cellStyle name="Normal 49 2" xfId="11515"/>
    <cellStyle name="Normal 49 3" xfId="11516"/>
    <cellStyle name="Normal 49 4" xfId="11517"/>
    <cellStyle name="Normal 5" xfId="11518"/>
    <cellStyle name="Normal 5 10" xfId="11519"/>
    <cellStyle name="Normal 5 10 2" xfId="11520"/>
    <cellStyle name="Normal 5 10 3" xfId="11521"/>
    <cellStyle name="Normal 5 10 4" xfId="11522"/>
    <cellStyle name="Normal 5 10 5" xfId="11523"/>
    <cellStyle name="Normal 5 10 6" xfId="11524"/>
    <cellStyle name="Normal 5 10 7" xfId="11525"/>
    <cellStyle name="Normal 5 11" xfId="11526"/>
    <cellStyle name="Normal 5 11 2" xfId="11527"/>
    <cellStyle name="Normal 5 11 3" xfId="11528"/>
    <cellStyle name="Normal 5 11 4" xfId="11529"/>
    <cellStyle name="Normal 5 11 5" xfId="11530"/>
    <cellStyle name="Normal 5 11 6" xfId="11531"/>
    <cellStyle name="Normal 5 11 7" xfId="11532"/>
    <cellStyle name="Normal 5 12" xfId="11533"/>
    <cellStyle name="Normal 5 12 2" xfId="11534"/>
    <cellStyle name="Normal 5 12 3" xfId="11535"/>
    <cellStyle name="Normal 5 12 4" xfId="11536"/>
    <cellStyle name="Normal 5 12 5" xfId="11537"/>
    <cellStyle name="Normal 5 12 6" xfId="11538"/>
    <cellStyle name="Normal 5 12 7" xfId="11539"/>
    <cellStyle name="Normal 5 13" xfId="11540"/>
    <cellStyle name="Normal 5 13 2" xfId="11541"/>
    <cellStyle name="Normal 5 13 3" xfId="11542"/>
    <cellStyle name="Normal 5 13 4" xfId="11543"/>
    <cellStyle name="Normal 5 13 5" xfId="11544"/>
    <cellStyle name="Normal 5 13 6" xfId="11545"/>
    <cellStyle name="Normal 5 13 7" xfId="11546"/>
    <cellStyle name="Normal 5 14" xfId="11547"/>
    <cellStyle name="Normal 5 14 2" xfId="11548"/>
    <cellStyle name="Normal 5 14 3" xfId="11549"/>
    <cellStyle name="Normal 5 14 4" xfId="11550"/>
    <cellStyle name="Normal 5 14 5" xfId="11551"/>
    <cellStyle name="Normal 5 14 6" xfId="11552"/>
    <cellStyle name="Normal 5 14 7" xfId="11553"/>
    <cellStyle name="Normal 5 15" xfId="11554"/>
    <cellStyle name="Normal 5 15 2" xfId="11555"/>
    <cellStyle name="Normal 5 15 3" xfId="11556"/>
    <cellStyle name="Normal 5 15 4" xfId="11557"/>
    <cellStyle name="Normal 5 15 5" xfId="11558"/>
    <cellStyle name="Normal 5 15 6" xfId="11559"/>
    <cellStyle name="Normal 5 15 7" xfId="11560"/>
    <cellStyle name="Normal 5 16" xfId="11561"/>
    <cellStyle name="Normal 5 16 2" xfId="11562"/>
    <cellStyle name="Normal 5 16 3" xfId="11563"/>
    <cellStyle name="Normal 5 16 4" xfId="11564"/>
    <cellStyle name="Normal 5 16 5" xfId="11565"/>
    <cellStyle name="Normal 5 16 6" xfId="11566"/>
    <cellStyle name="Normal 5 16 7" xfId="11567"/>
    <cellStyle name="Normal 5 17" xfId="11568"/>
    <cellStyle name="Normal 5 18" xfId="11569"/>
    <cellStyle name="Normal 5 19" xfId="11570"/>
    <cellStyle name="Normal 5 2" xfId="11571"/>
    <cellStyle name="Normal 5 2 10" xfId="11572"/>
    <cellStyle name="Normal 5 2 100" xfId="11573"/>
    <cellStyle name="Normal 5 2 101" xfId="11574"/>
    <cellStyle name="Normal 5 2 102" xfId="11575"/>
    <cellStyle name="Normal 5 2 103" xfId="11576"/>
    <cellStyle name="Normal 5 2 104" xfId="11577"/>
    <cellStyle name="Normal 5 2 105" xfId="11578"/>
    <cellStyle name="Normal 5 2 106" xfId="11579"/>
    <cellStyle name="Normal 5 2 107" xfId="11580"/>
    <cellStyle name="Normal 5 2 108" xfId="11581"/>
    <cellStyle name="Normal 5 2 109" xfId="11582"/>
    <cellStyle name="Normal 5 2 11" xfId="11583"/>
    <cellStyle name="Normal 5 2 11 10" xfId="11584"/>
    <cellStyle name="Normal 5 2 11 10 10" xfId="11585"/>
    <cellStyle name="Normal 5 2 11 10 11" xfId="11586"/>
    <cellStyle name="Normal 5 2 11 10 12" xfId="11587"/>
    <cellStyle name="Normal 5 2 11 10 2" xfId="11588"/>
    <cellStyle name="Normal 5 2 11 10 3" xfId="11589"/>
    <cellStyle name="Normal 5 2 11 10 4" xfId="11590"/>
    <cellStyle name="Normal 5 2 11 10 5" xfId="11591"/>
    <cellStyle name="Normal 5 2 11 10 6" xfId="11592"/>
    <cellStyle name="Normal 5 2 11 10 7" xfId="11593"/>
    <cellStyle name="Normal 5 2 11 10 8" xfId="11594"/>
    <cellStyle name="Normal 5 2 11 10 9" xfId="11595"/>
    <cellStyle name="Normal 5 2 11 2" xfId="11596"/>
    <cellStyle name="Normal 5 2 11 2 10" xfId="11597"/>
    <cellStyle name="Normal 5 2 11 2 11" xfId="11598"/>
    <cellStyle name="Normal 5 2 11 2 12" xfId="11599"/>
    <cellStyle name="Normal 5 2 11 2 13" xfId="11600"/>
    <cellStyle name="Normal 5 2 11 2 14" xfId="11601"/>
    <cellStyle name="Normal 5 2 11 2 15" xfId="11602"/>
    <cellStyle name="Normal 5 2 11 2 2" xfId="11603"/>
    <cellStyle name="Normal 5 2 11 2 3" xfId="11604"/>
    <cellStyle name="Normal 5 2 11 2 4" xfId="11605"/>
    <cellStyle name="Normal 5 2 11 2 5" xfId="11606"/>
    <cellStyle name="Normal 5 2 11 2 6" xfId="11607"/>
    <cellStyle name="Normal 5 2 11 2 7" xfId="11608"/>
    <cellStyle name="Normal 5 2 11 2 8" xfId="11609"/>
    <cellStyle name="Normal 5 2 11 2 9" xfId="11610"/>
    <cellStyle name="Normal 5 2 11 3" xfId="11611"/>
    <cellStyle name="Normal 5 2 11 4" xfId="11612"/>
    <cellStyle name="Normal 5 2 11 5" xfId="11613"/>
    <cellStyle name="Normal 5 2 11 6" xfId="11614"/>
    <cellStyle name="Normal 5 2 11 7" xfId="11615"/>
    <cellStyle name="Normal 5 2 11 8" xfId="11616"/>
    <cellStyle name="Normal 5 2 11 9" xfId="11617"/>
    <cellStyle name="Normal 5 2 11 9 10" xfId="11618"/>
    <cellStyle name="Normal 5 2 11 9 11" xfId="11619"/>
    <cellStyle name="Normal 5 2 11 9 12" xfId="11620"/>
    <cellStyle name="Normal 5 2 11 9 13" xfId="11621"/>
    <cellStyle name="Normal 5 2 11 9 2" xfId="11622"/>
    <cellStyle name="Normal 5 2 11 9 3" xfId="11623"/>
    <cellStyle name="Normal 5 2 11 9 4" xfId="11624"/>
    <cellStyle name="Normal 5 2 11 9 5" xfId="11625"/>
    <cellStyle name="Normal 5 2 11 9 6" xfId="11626"/>
    <cellStyle name="Normal 5 2 11 9 7" xfId="11627"/>
    <cellStyle name="Normal 5 2 11 9 8" xfId="11628"/>
    <cellStyle name="Normal 5 2 11 9 9" xfId="11629"/>
    <cellStyle name="Normal 5 2 110" xfId="11630"/>
    <cellStyle name="Normal 5 2 111" xfId="11631"/>
    <cellStyle name="Normal 5 2 112" xfId="11632"/>
    <cellStyle name="Normal 5 2 113" xfId="11633"/>
    <cellStyle name="Normal 5 2 114" xfId="11634"/>
    <cellStyle name="Normal 5 2 115" xfId="11635"/>
    <cellStyle name="Normal 5 2 116" xfId="11636"/>
    <cellStyle name="Normal 5 2 117" xfId="11637"/>
    <cellStyle name="Normal 5 2 118" xfId="11638"/>
    <cellStyle name="Normal 5 2 119" xfId="11639"/>
    <cellStyle name="Normal 5 2 12" xfId="11640"/>
    <cellStyle name="Normal 5 2 12 10" xfId="11641"/>
    <cellStyle name="Normal 5 2 12 10 10" xfId="11642"/>
    <cellStyle name="Normal 5 2 12 10 11" xfId="11643"/>
    <cellStyle name="Normal 5 2 12 10 12" xfId="11644"/>
    <cellStyle name="Normal 5 2 12 10 2" xfId="11645"/>
    <cellStyle name="Normal 5 2 12 10 3" xfId="11646"/>
    <cellStyle name="Normal 5 2 12 10 4" xfId="11647"/>
    <cellStyle name="Normal 5 2 12 10 5" xfId="11648"/>
    <cellStyle name="Normal 5 2 12 10 6" xfId="11649"/>
    <cellStyle name="Normal 5 2 12 10 7" xfId="11650"/>
    <cellStyle name="Normal 5 2 12 10 8" xfId="11651"/>
    <cellStyle name="Normal 5 2 12 10 9" xfId="11652"/>
    <cellStyle name="Normal 5 2 12 2" xfId="11653"/>
    <cellStyle name="Normal 5 2 12 2 10" xfId="11654"/>
    <cellStyle name="Normal 5 2 12 2 11" xfId="11655"/>
    <cellStyle name="Normal 5 2 12 2 12" xfId="11656"/>
    <cellStyle name="Normal 5 2 12 2 13" xfId="11657"/>
    <cellStyle name="Normal 5 2 12 2 14" xfId="11658"/>
    <cellStyle name="Normal 5 2 12 2 15" xfId="11659"/>
    <cellStyle name="Normal 5 2 12 2 2" xfId="11660"/>
    <cellStyle name="Normal 5 2 12 2 3" xfId="11661"/>
    <cellStyle name="Normal 5 2 12 2 4" xfId="11662"/>
    <cellStyle name="Normal 5 2 12 2 5" xfId="11663"/>
    <cellStyle name="Normal 5 2 12 2 6" xfId="11664"/>
    <cellStyle name="Normal 5 2 12 2 7" xfId="11665"/>
    <cellStyle name="Normal 5 2 12 2 8" xfId="11666"/>
    <cellStyle name="Normal 5 2 12 2 9" xfId="11667"/>
    <cellStyle name="Normal 5 2 12 3" xfId="11668"/>
    <cellStyle name="Normal 5 2 12 4" xfId="11669"/>
    <cellStyle name="Normal 5 2 12 5" xfId="11670"/>
    <cellStyle name="Normal 5 2 12 6" xfId="11671"/>
    <cellStyle name="Normal 5 2 12 7" xfId="11672"/>
    <cellStyle name="Normal 5 2 12 8" xfId="11673"/>
    <cellStyle name="Normal 5 2 12 9" xfId="11674"/>
    <cellStyle name="Normal 5 2 12 9 10" xfId="11675"/>
    <cellStyle name="Normal 5 2 12 9 11" xfId="11676"/>
    <cellStyle name="Normal 5 2 12 9 12" xfId="11677"/>
    <cellStyle name="Normal 5 2 12 9 13" xfId="11678"/>
    <cellStyle name="Normal 5 2 12 9 2" xfId="11679"/>
    <cellStyle name="Normal 5 2 12 9 3" xfId="11680"/>
    <cellStyle name="Normal 5 2 12 9 4" xfId="11681"/>
    <cellStyle name="Normal 5 2 12 9 5" xfId="11682"/>
    <cellStyle name="Normal 5 2 12 9 6" xfId="11683"/>
    <cellStyle name="Normal 5 2 12 9 7" xfId="11684"/>
    <cellStyle name="Normal 5 2 12 9 8" xfId="11685"/>
    <cellStyle name="Normal 5 2 12 9 9" xfId="11686"/>
    <cellStyle name="Normal 5 2 120" xfId="11687"/>
    <cellStyle name="Normal 5 2 121" xfId="11688"/>
    <cellStyle name="Normal 5 2 122" xfId="11689"/>
    <cellStyle name="Normal 5 2 123" xfId="11690"/>
    <cellStyle name="Normal 5 2 124" xfId="11691"/>
    <cellStyle name="Normal 5 2 125" xfId="11692"/>
    <cellStyle name="Normal 5 2 126" xfId="11693"/>
    <cellStyle name="Normal 5 2 127" xfId="11694"/>
    <cellStyle name="Normal 5 2 128" xfId="11695"/>
    <cellStyle name="Normal 5 2 129" xfId="11696"/>
    <cellStyle name="Normal 5 2 13" xfId="11697"/>
    <cellStyle name="Normal 5 2 13 10" xfId="11698"/>
    <cellStyle name="Normal 5 2 13 10 10" xfId="11699"/>
    <cellStyle name="Normal 5 2 13 10 11" xfId="11700"/>
    <cellStyle name="Normal 5 2 13 10 12" xfId="11701"/>
    <cellStyle name="Normal 5 2 13 10 2" xfId="11702"/>
    <cellStyle name="Normal 5 2 13 10 3" xfId="11703"/>
    <cellStyle name="Normal 5 2 13 10 4" xfId="11704"/>
    <cellStyle name="Normal 5 2 13 10 5" xfId="11705"/>
    <cellStyle name="Normal 5 2 13 10 6" xfId="11706"/>
    <cellStyle name="Normal 5 2 13 10 7" xfId="11707"/>
    <cellStyle name="Normal 5 2 13 10 8" xfId="11708"/>
    <cellStyle name="Normal 5 2 13 10 9" xfId="11709"/>
    <cellStyle name="Normal 5 2 13 2" xfId="11710"/>
    <cellStyle name="Normal 5 2 13 2 10" xfId="11711"/>
    <cellStyle name="Normal 5 2 13 2 11" xfId="11712"/>
    <cellStyle name="Normal 5 2 13 2 12" xfId="11713"/>
    <cellStyle name="Normal 5 2 13 2 13" xfId="11714"/>
    <cellStyle name="Normal 5 2 13 2 14" xfId="11715"/>
    <cellStyle name="Normal 5 2 13 2 15" xfId="11716"/>
    <cellStyle name="Normal 5 2 13 2 2" xfId="11717"/>
    <cellStyle name="Normal 5 2 13 2 3" xfId="11718"/>
    <cellStyle name="Normal 5 2 13 2 4" xfId="11719"/>
    <cellStyle name="Normal 5 2 13 2 5" xfId="11720"/>
    <cellStyle name="Normal 5 2 13 2 6" xfId="11721"/>
    <cellStyle name="Normal 5 2 13 2 7" xfId="11722"/>
    <cellStyle name="Normal 5 2 13 2 8" xfId="11723"/>
    <cellStyle name="Normal 5 2 13 2 9" xfId="11724"/>
    <cellStyle name="Normal 5 2 13 3" xfId="11725"/>
    <cellStyle name="Normal 5 2 13 4" xfId="11726"/>
    <cellStyle name="Normal 5 2 13 5" xfId="11727"/>
    <cellStyle name="Normal 5 2 13 6" xfId="11728"/>
    <cellStyle name="Normal 5 2 13 7" xfId="11729"/>
    <cellStyle name="Normal 5 2 13 8" xfId="11730"/>
    <cellStyle name="Normal 5 2 13 9" xfId="11731"/>
    <cellStyle name="Normal 5 2 13 9 10" xfId="11732"/>
    <cellStyle name="Normal 5 2 13 9 11" xfId="11733"/>
    <cellStyle name="Normal 5 2 13 9 12" xfId="11734"/>
    <cellStyle name="Normal 5 2 13 9 13" xfId="11735"/>
    <cellStyle name="Normal 5 2 13 9 2" xfId="11736"/>
    <cellStyle name="Normal 5 2 13 9 3" xfId="11737"/>
    <cellStyle name="Normal 5 2 13 9 4" xfId="11738"/>
    <cellStyle name="Normal 5 2 13 9 5" xfId="11739"/>
    <cellStyle name="Normal 5 2 13 9 6" xfId="11740"/>
    <cellStyle name="Normal 5 2 13 9 7" xfId="11741"/>
    <cellStyle name="Normal 5 2 13 9 8" xfId="11742"/>
    <cellStyle name="Normal 5 2 13 9 9" xfId="11743"/>
    <cellStyle name="Normal 5 2 130" xfId="11744"/>
    <cellStyle name="Normal 5 2 131" xfId="11745"/>
    <cellStyle name="Normal 5 2 132" xfId="11746"/>
    <cellStyle name="Normal 5 2 133" xfId="11747"/>
    <cellStyle name="Normal 5 2 134" xfId="11748"/>
    <cellStyle name="Normal 5 2 135" xfId="11749"/>
    <cellStyle name="Normal 5 2 136" xfId="11750"/>
    <cellStyle name="Normal 5 2 137" xfId="11751"/>
    <cellStyle name="Normal 5 2 138" xfId="11752"/>
    <cellStyle name="Normal 5 2 139" xfId="11753"/>
    <cellStyle name="Normal 5 2 14" xfId="11754"/>
    <cellStyle name="Normal 5 2 140" xfId="11755"/>
    <cellStyle name="Normal 5 2 141" xfId="11756"/>
    <cellStyle name="Normal 5 2 142" xfId="11757"/>
    <cellStyle name="Normal 5 2 143" xfId="11758"/>
    <cellStyle name="Normal 5 2 144" xfId="11759"/>
    <cellStyle name="Normal 5 2 145" xfId="11760"/>
    <cellStyle name="Normal 5 2 146" xfId="11761"/>
    <cellStyle name="Normal 5 2 147" xfId="11762"/>
    <cellStyle name="Normal 5 2 148" xfId="11763"/>
    <cellStyle name="Normal 5 2 149" xfId="11764"/>
    <cellStyle name="Normal 5 2 15" xfId="11765"/>
    <cellStyle name="Normal 5 2 150" xfId="11766"/>
    <cellStyle name="Normal 5 2 151" xfId="11767"/>
    <cellStyle name="Normal 5 2 152" xfId="11768"/>
    <cellStyle name="Normal 5 2 153" xfId="11769"/>
    <cellStyle name="Normal 5 2 154" xfId="11770"/>
    <cellStyle name="Normal 5 2 155" xfId="11771"/>
    <cellStyle name="Normal 5 2 156" xfId="11772"/>
    <cellStyle name="Normal 5 2 157" xfId="11773"/>
    <cellStyle name="Normal 5 2 158" xfId="11774"/>
    <cellStyle name="Normal 5 2 159" xfId="11775"/>
    <cellStyle name="Normal 5 2 16" xfId="11776"/>
    <cellStyle name="Normal 5 2 160" xfId="11777"/>
    <cellStyle name="Normal 5 2 161" xfId="11778"/>
    <cellStyle name="Normal 5 2 162" xfId="11779"/>
    <cellStyle name="Normal 5 2 163" xfId="11780"/>
    <cellStyle name="Normal 5 2 164" xfId="11781"/>
    <cellStyle name="Normal 5 2 165" xfId="11782"/>
    <cellStyle name="Normal 5 2 166" xfId="11783"/>
    <cellStyle name="Normal 5 2 167" xfId="11784"/>
    <cellStyle name="Normal 5 2 168" xfId="11785"/>
    <cellStyle name="Normal 5 2 169" xfId="11786"/>
    <cellStyle name="Normal 5 2 17" xfId="11787"/>
    <cellStyle name="Normal 5 2 170" xfId="11788"/>
    <cellStyle name="Normal 5 2 171" xfId="11789"/>
    <cellStyle name="Normal 5 2 172" xfId="11790"/>
    <cellStyle name="Normal 5 2 173" xfId="11791"/>
    <cellStyle name="Normal 5 2 174" xfId="11792"/>
    <cellStyle name="Normal 5 2 175" xfId="11793"/>
    <cellStyle name="Normal 5 2 176" xfId="11794"/>
    <cellStyle name="Normal 5 2 177" xfId="11795"/>
    <cellStyle name="Normal 5 2 178" xfId="11796"/>
    <cellStyle name="Normal 5 2 179" xfId="11797"/>
    <cellStyle name="Normal 5 2 18" xfId="11798"/>
    <cellStyle name="Normal 5 2 180" xfId="11799"/>
    <cellStyle name="Normal 5 2 181" xfId="11800"/>
    <cellStyle name="Normal 5 2 182" xfId="11801"/>
    <cellStyle name="Normal 5 2 183" xfId="11802"/>
    <cellStyle name="Normal 5 2 184" xfId="11803"/>
    <cellStyle name="Normal 5 2 185" xfId="11804"/>
    <cellStyle name="Normal 5 2 186" xfId="11805"/>
    <cellStyle name="Normal 5 2 187" xfId="11806"/>
    <cellStyle name="Normal 5 2 188" xfId="11807"/>
    <cellStyle name="Normal 5 2 19" xfId="11808"/>
    <cellStyle name="Normal 5 2 2" xfId="11809"/>
    <cellStyle name="Normal 5 2 20" xfId="11810"/>
    <cellStyle name="Normal 5 2 21" xfId="11811"/>
    <cellStyle name="Normal 5 2 22" xfId="11812"/>
    <cellStyle name="Normal 5 2 23" xfId="11813"/>
    <cellStyle name="Normal 5 2 24" xfId="11814"/>
    <cellStyle name="Normal 5 2 25" xfId="11815"/>
    <cellStyle name="Normal 5 2 26" xfId="11816"/>
    <cellStyle name="Normal 5 2 27" xfId="11817"/>
    <cellStyle name="Normal 5 2 28" xfId="11818"/>
    <cellStyle name="Normal 5 2 29" xfId="11819"/>
    <cellStyle name="Normal 5 2 3" xfId="11820"/>
    <cellStyle name="Normal 5 2 30" xfId="11821"/>
    <cellStyle name="Normal 5 2 31" xfId="11822"/>
    <cellStyle name="Normal 5 2 32" xfId="11823"/>
    <cellStyle name="Normal 5 2 33" xfId="11824"/>
    <cellStyle name="Normal 5 2 34" xfId="11825"/>
    <cellStyle name="Normal 5 2 35" xfId="11826"/>
    <cellStyle name="Normal 5 2 36" xfId="11827"/>
    <cellStyle name="Normal 5 2 37" xfId="11828"/>
    <cellStyle name="Normal 5 2 38" xfId="11829"/>
    <cellStyle name="Normal 5 2 39" xfId="11830"/>
    <cellStyle name="Normal 5 2 4" xfId="11831"/>
    <cellStyle name="Normal 5 2 40" xfId="11832"/>
    <cellStyle name="Normal 5 2 41" xfId="11833"/>
    <cellStyle name="Normal 5 2 42" xfId="11834"/>
    <cellStyle name="Normal 5 2 43" xfId="11835"/>
    <cellStyle name="Normal 5 2 44" xfId="11836"/>
    <cellStyle name="Normal 5 2 45" xfId="11837"/>
    <cellStyle name="Normal 5 2 46" xfId="11838"/>
    <cellStyle name="Normal 5 2 47" xfId="11839"/>
    <cellStyle name="Normal 5 2 48" xfId="11840"/>
    <cellStyle name="Normal 5 2 49" xfId="11841"/>
    <cellStyle name="Normal 5 2 5" xfId="11842"/>
    <cellStyle name="Normal 5 2 50" xfId="11843"/>
    <cellStyle name="Normal 5 2 51" xfId="11844"/>
    <cellStyle name="Normal 5 2 52" xfId="11845"/>
    <cellStyle name="Normal 5 2 53" xfId="11846"/>
    <cellStyle name="Normal 5 2 54" xfId="11847"/>
    <cellStyle name="Normal 5 2 55" xfId="11848"/>
    <cellStyle name="Normal 5 2 56" xfId="11849"/>
    <cellStyle name="Normal 5 2 57" xfId="11850"/>
    <cellStyle name="Normal 5 2 58" xfId="11851"/>
    <cellStyle name="Normal 5 2 59" xfId="11852"/>
    <cellStyle name="Normal 5 2 6" xfId="11853"/>
    <cellStyle name="Normal 5 2 60" xfId="11854"/>
    <cellStyle name="Normal 5 2 61" xfId="11855"/>
    <cellStyle name="Normal 5 2 62" xfId="11856"/>
    <cellStyle name="Normal 5 2 63" xfId="11857"/>
    <cellStyle name="Normal 5 2 64" xfId="11858"/>
    <cellStyle name="Normal 5 2 65" xfId="11859"/>
    <cellStyle name="Normal 5 2 66" xfId="11860"/>
    <cellStyle name="Normal 5 2 67" xfId="11861"/>
    <cellStyle name="Normal 5 2 68" xfId="11862"/>
    <cellStyle name="Normal 5 2 69" xfId="11863"/>
    <cellStyle name="Normal 5 2 7" xfId="11864"/>
    <cellStyle name="Normal 5 2 70" xfId="11865"/>
    <cellStyle name="Normal 5 2 71" xfId="11866"/>
    <cellStyle name="Normal 5 2 72" xfId="11867"/>
    <cellStyle name="Normal 5 2 73" xfId="11868"/>
    <cellStyle name="Normal 5 2 74" xfId="11869"/>
    <cellStyle name="Normal 5 2 75" xfId="11870"/>
    <cellStyle name="Normal 5 2 76" xfId="11871"/>
    <cellStyle name="Normal 5 2 77" xfId="11872"/>
    <cellStyle name="Normal 5 2 78" xfId="11873"/>
    <cellStyle name="Normal 5 2 79" xfId="11874"/>
    <cellStyle name="Normal 5 2 8" xfId="11875"/>
    <cellStyle name="Normal 5 2 80" xfId="11876"/>
    <cellStyle name="Normal 5 2 81" xfId="11877"/>
    <cellStyle name="Normal 5 2 82" xfId="11878"/>
    <cellStyle name="Normal 5 2 83" xfId="11879"/>
    <cellStyle name="Normal 5 2 84" xfId="11880"/>
    <cellStyle name="Normal 5 2 85" xfId="11881"/>
    <cellStyle name="Normal 5 2 86" xfId="11882"/>
    <cellStyle name="Normal 5 2 87" xfId="11883"/>
    <cellStyle name="Normal 5 2 88" xfId="11884"/>
    <cellStyle name="Normal 5 2 89" xfId="11885"/>
    <cellStyle name="Normal 5 2 9" xfId="11886"/>
    <cellStyle name="Normal 5 2 90" xfId="11887"/>
    <cellStyle name="Normal 5 2 91" xfId="11888"/>
    <cellStyle name="Normal 5 2 92" xfId="11889"/>
    <cellStyle name="Normal 5 2 93" xfId="11890"/>
    <cellStyle name="Normal 5 2 94" xfId="11891"/>
    <cellStyle name="Normal 5 2 95" xfId="11892"/>
    <cellStyle name="Normal 5 2 96" xfId="11893"/>
    <cellStyle name="Normal 5 2 97" xfId="11894"/>
    <cellStyle name="Normal 5 2 98" xfId="11895"/>
    <cellStyle name="Normal 5 2 99" xfId="11896"/>
    <cellStyle name="Normal 5 20" xfId="11897"/>
    <cellStyle name="Normal 5 21" xfId="11898"/>
    <cellStyle name="Normal 5 22" xfId="11899"/>
    <cellStyle name="Normal 5 23" xfId="11900"/>
    <cellStyle name="Normal 5 23 2" xfId="11901"/>
    <cellStyle name="Normal 5 23 3" xfId="11902"/>
    <cellStyle name="Normal 5 3" xfId="11903"/>
    <cellStyle name="Normal 5 3 2" xfId="11904"/>
    <cellStyle name="Normal 5 3 3" xfId="11905"/>
    <cellStyle name="Normal 5 3 4" xfId="11906"/>
    <cellStyle name="Normal 5 3 5" xfId="11907"/>
    <cellStyle name="Normal 5 3 6" xfId="11908"/>
    <cellStyle name="Normal 5 3 7" xfId="11909"/>
    <cellStyle name="Normal 5 4" xfId="11910"/>
    <cellStyle name="Normal 5 4 2" xfId="11911"/>
    <cellStyle name="Normal 5 4 3" xfId="11912"/>
    <cellStyle name="Normal 5 4 4" xfId="11913"/>
    <cellStyle name="Normal 5 4 5" xfId="11914"/>
    <cellStyle name="Normal 5 4 6" xfId="11915"/>
    <cellStyle name="Normal 5 4 7" xfId="11916"/>
    <cellStyle name="Normal 5 5" xfId="11917"/>
    <cellStyle name="Normal 5 5 2" xfId="11918"/>
    <cellStyle name="Normal 5 5 3" xfId="11919"/>
    <cellStyle name="Normal 5 5 4" xfId="11920"/>
    <cellStyle name="Normal 5 5 5" xfId="11921"/>
    <cellStyle name="Normal 5 5 6" xfId="11922"/>
    <cellStyle name="Normal 5 5 7" xfId="11923"/>
    <cellStyle name="Normal 5 6" xfId="11924"/>
    <cellStyle name="Normal 5 6 2" xfId="11925"/>
    <cellStyle name="Normal 5 6 3" xfId="11926"/>
    <cellStyle name="Normal 5 6 4" xfId="11927"/>
    <cellStyle name="Normal 5 6 5" xfId="11928"/>
    <cellStyle name="Normal 5 6 6" xfId="11929"/>
    <cellStyle name="Normal 5 6 7" xfId="11930"/>
    <cellStyle name="Normal 5 7" xfId="11931"/>
    <cellStyle name="Normal 5 7 2" xfId="11932"/>
    <cellStyle name="Normal 5 7 3" xfId="11933"/>
    <cellStyle name="Normal 5 7 4" xfId="11934"/>
    <cellStyle name="Normal 5 7 5" xfId="11935"/>
    <cellStyle name="Normal 5 7 6" xfId="11936"/>
    <cellStyle name="Normal 5 7 7" xfId="11937"/>
    <cellStyle name="Normal 5 8" xfId="11938"/>
    <cellStyle name="Normal 5 8 2" xfId="11939"/>
    <cellStyle name="Normal 5 8 3" xfId="11940"/>
    <cellStyle name="Normal 5 8 4" xfId="11941"/>
    <cellStyle name="Normal 5 8 5" xfId="11942"/>
    <cellStyle name="Normal 5 8 6" xfId="11943"/>
    <cellStyle name="Normal 5 8 7" xfId="11944"/>
    <cellStyle name="Normal 5 9" xfId="11945"/>
    <cellStyle name="Normal 5 9 2" xfId="11946"/>
    <cellStyle name="Normal 5 9 3" xfId="11947"/>
    <cellStyle name="Normal 5 9 4" xfId="11948"/>
    <cellStyle name="Normal 5 9 5" xfId="11949"/>
    <cellStyle name="Normal 5 9 6" xfId="11950"/>
    <cellStyle name="Normal 5 9 7" xfId="11951"/>
    <cellStyle name="Normal 50" xfId="11952"/>
    <cellStyle name="Normal 50 2" xfId="11953"/>
    <cellStyle name="Normal 50 3" xfId="11954"/>
    <cellStyle name="Normal 50 4" xfId="11955"/>
    <cellStyle name="Normal 51" xfId="11956"/>
    <cellStyle name="Normal 51 2" xfId="11957"/>
    <cellStyle name="Normal 51 3" xfId="11958"/>
    <cellStyle name="Normal 51 4" xfId="11959"/>
    <cellStyle name="Normal 52" xfId="11960"/>
    <cellStyle name="Normal 52 2" xfId="11961"/>
    <cellStyle name="Normal 52 3" xfId="11962"/>
    <cellStyle name="Normal 52 4" xfId="11963"/>
    <cellStyle name="Normal 53" xfId="11964"/>
    <cellStyle name="Normal 53 2" xfId="11965"/>
    <cellStyle name="Normal 53 3" xfId="11966"/>
    <cellStyle name="Normal 53 4" xfId="11967"/>
    <cellStyle name="Normal 54" xfId="11968"/>
    <cellStyle name="Normal 54 2" xfId="11969"/>
    <cellStyle name="Normal 54 3" xfId="11970"/>
    <cellStyle name="Normal 54 4" xfId="11971"/>
    <cellStyle name="Normal 55" xfId="11972"/>
    <cellStyle name="Normal 56" xfId="11973"/>
    <cellStyle name="Normal 56 2" xfId="11974"/>
    <cellStyle name="Normal 56 3" xfId="11975"/>
    <cellStyle name="Normal 56 4" xfId="11976"/>
    <cellStyle name="Normal 57" xfId="11977"/>
    <cellStyle name="Normal 57 2" xfId="11978"/>
    <cellStyle name="Normal 57 3" xfId="11979"/>
    <cellStyle name="Normal 57 4" xfId="11980"/>
    <cellStyle name="Normal 58" xfId="11981"/>
    <cellStyle name="Normal 58 2" xfId="11982"/>
    <cellStyle name="Normal 58 3" xfId="11983"/>
    <cellStyle name="Normal 58 4" xfId="11984"/>
    <cellStyle name="Normal 59" xfId="11985"/>
    <cellStyle name="Normal 59 2" xfId="11986"/>
    <cellStyle name="Normal 59 3" xfId="11987"/>
    <cellStyle name="Normal 59 4" xfId="11988"/>
    <cellStyle name="Normal 6" xfId="11989"/>
    <cellStyle name="Normal 6 10" xfId="11990"/>
    <cellStyle name="Normal 6 10 2" xfId="11991"/>
    <cellStyle name="Normal 6 10 3" xfId="11992"/>
    <cellStyle name="Normal 6 10 4" xfId="11993"/>
    <cellStyle name="Normal 6 10 5" xfId="11994"/>
    <cellStyle name="Normal 6 10 6" xfId="11995"/>
    <cellStyle name="Normal 6 10 7" xfId="11996"/>
    <cellStyle name="Normal 6 11" xfId="11997"/>
    <cellStyle name="Normal 6 11 2" xfId="11998"/>
    <cellStyle name="Normal 6 11 3" xfId="11999"/>
    <cellStyle name="Normal 6 11 4" xfId="12000"/>
    <cellStyle name="Normal 6 11 5" xfId="12001"/>
    <cellStyle name="Normal 6 11 6" xfId="12002"/>
    <cellStyle name="Normal 6 11 7" xfId="12003"/>
    <cellStyle name="Normal 6 12" xfId="12004"/>
    <cellStyle name="Normal 6 12 2" xfId="12005"/>
    <cellStyle name="Normal 6 12 3" xfId="12006"/>
    <cellStyle name="Normal 6 12 4" xfId="12007"/>
    <cellStyle name="Normal 6 12 5" xfId="12008"/>
    <cellStyle name="Normal 6 12 6" xfId="12009"/>
    <cellStyle name="Normal 6 12 7" xfId="12010"/>
    <cellStyle name="Normal 6 13" xfId="12011"/>
    <cellStyle name="Normal 6 13 2" xfId="12012"/>
    <cellStyle name="Normal 6 13 3" xfId="12013"/>
    <cellStyle name="Normal 6 13 4" xfId="12014"/>
    <cellStyle name="Normal 6 13 5" xfId="12015"/>
    <cellStyle name="Normal 6 13 6" xfId="12016"/>
    <cellStyle name="Normal 6 13 7" xfId="12017"/>
    <cellStyle name="Normal 6 14" xfId="12018"/>
    <cellStyle name="Normal 6 14 2" xfId="12019"/>
    <cellStyle name="Normal 6 14 3" xfId="12020"/>
    <cellStyle name="Normal 6 14 4" xfId="12021"/>
    <cellStyle name="Normal 6 14 5" xfId="12022"/>
    <cellStyle name="Normal 6 14 6" xfId="12023"/>
    <cellStyle name="Normal 6 14 7" xfId="12024"/>
    <cellStyle name="Normal 6 15" xfId="12025"/>
    <cellStyle name="Normal 6 15 2" xfId="12026"/>
    <cellStyle name="Normal 6 15 3" xfId="12027"/>
    <cellStyle name="Normal 6 15 4" xfId="12028"/>
    <cellStyle name="Normal 6 15 5" xfId="12029"/>
    <cellStyle name="Normal 6 15 6" xfId="12030"/>
    <cellStyle name="Normal 6 15 7" xfId="12031"/>
    <cellStyle name="Normal 6 16" xfId="12032"/>
    <cellStyle name="Normal 6 16 2" xfId="12033"/>
    <cellStyle name="Normal 6 16 3" xfId="12034"/>
    <cellStyle name="Normal 6 16 4" xfId="12035"/>
    <cellStyle name="Normal 6 16 5" xfId="12036"/>
    <cellStyle name="Normal 6 16 6" xfId="12037"/>
    <cellStyle name="Normal 6 16 7" xfId="12038"/>
    <cellStyle name="Normal 6 17" xfId="12039"/>
    <cellStyle name="Normal 6 18" xfId="12040"/>
    <cellStyle name="Normal 6 19" xfId="12041"/>
    <cellStyle name="Normal 6 2" xfId="12042"/>
    <cellStyle name="Normal 6 2 10" xfId="12043"/>
    <cellStyle name="Normal 6 2 100" xfId="12044"/>
    <cellStyle name="Normal 6 2 101" xfId="12045"/>
    <cellStyle name="Normal 6 2 102" xfId="12046"/>
    <cellStyle name="Normal 6 2 103" xfId="12047"/>
    <cellStyle name="Normal 6 2 104" xfId="12048"/>
    <cellStyle name="Normal 6 2 105" xfId="12049"/>
    <cellStyle name="Normal 6 2 106" xfId="12050"/>
    <cellStyle name="Normal 6 2 107" xfId="12051"/>
    <cellStyle name="Normal 6 2 108" xfId="12052"/>
    <cellStyle name="Normal 6 2 109" xfId="12053"/>
    <cellStyle name="Normal 6 2 11" xfId="12054"/>
    <cellStyle name="Normal 6 2 110" xfId="12055"/>
    <cellStyle name="Normal 6 2 111" xfId="12056"/>
    <cellStyle name="Normal 6 2 112" xfId="12057"/>
    <cellStyle name="Normal 6 2 113" xfId="12058"/>
    <cellStyle name="Normal 6 2 114" xfId="12059"/>
    <cellStyle name="Normal 6 2 115" xfId="12060"/>
    <cellStyle name="Normal 6 2 116" xfId="12061"/>
    <cellStyle name="Normal 6 2 117" xfId="12062"/>
    <cellStyle name="Normal 6 2 118" xfId="12063"/>
    <cellStyle name="Normal 6 2 119" xfId="12064"/>
    <cellStyle name="Normal 6 2 12" xfId="12065"/>
    <cellStyle name="Normal 6 2 120" xfId="12066"/>
    <cellStyle name="Normal 6 2 121" xfId="12067"/>
    <cellStyle name="Normal 6 2 122" xfId="12068"/>
    <cellStyle name="Normal 6 2 123" xfId="12069"/>
    <cellStyle name="Normal 6 2 124" xfId="12070"/>
    <cellStyle name="Normal 6 2 125" xfId="12071"/>
    <cellStyle name="Normal 6 2 126" xfId="12072"/>
    <cellStyle name="Normal 6 2 127" xfId="12073"/>
    <cellStyle name="Normal 6 2 128" xfId="12074"/>
    <cellStyle name="Normal 6 2 129" xfId="12075"/>
    <cellStyle name="Normal 6 2 13" xfId="12076"/>
    <cellStyle name="Normal 6 2 130" xfId="12077"/>
    <cellStyle name="Normal 6 2 131" xfId="12078"/>
    <cellStyle name="Normal 6 2 132" xfId="12079"/>
    <cellStyle name="Normal 6 2 133" xfId="12080"/>
    <cellStyle name="Normal 6 2 134" xfId="12081"/>
    <cellStyle name="Normal 6 2 135" xfId="12082"/>
    <cellStyle name="Normal 6 2 136" xfId="12083"/>
    <cellStyle name="Normal 6 2 137" xfId="12084"/>
    <cellStyle name="Normal 6 2 138" xfId="12085"/>
    <cellStyle name="Normal 6 2 139" xfId="12086"/>
    <cellStyle name="Normal 6 2 14" xfId="12087"/>
    <cellStyle name="Normal 6 2 140" xfId="12088"/>
    <cellStyle name="Normal 6 2 141" xfId="12089"/>
    <cellStyle name="Normal 6 2 142" xfId="12090"/>
    <cellStyle name="Normal 6 2 143" xfId="12091"/>
    <cellStyle name="Normal 6 2 144" xfId="12092"/>
    <cellStyle name="Normal 6 2 145" xfId="12093"/>
    <cellStyle name="Normal 6 2 146" xfId="12094"/>
    <cellStyle name="Normal 6 2 147" xfId="12095"/>
    <cellStyle name="Normal 6 2 148" xfId="12096"/>
    <cellStyle name="Normal 6 2 149" xfId="12097"/>
    <cellStyle name="Normal 6 2 15" xfId="12098"/>
    <cellStyle name="Normal 6 2 150" xfId="12099"/>
    <cellStyle name="Normal 6 2 151" xfId="12100"/>
    <cellStyle name="Normal 6 2 152" xfId="12101"/>
    <cellStyle name="Normal 6 2 153" xfId="12102"/>
    <cellStyle name="Normal 6 2 154" xfId="12103"/>
    <cellStyle name="Normal 6 2 155" xfId="12104"/>
    <cellStyle name="Normal 6 2 156" xfId="12105"/>
    <cellStyle name="Normal 6 2 157" xfId="12106"/>
    <cellStyle name="Normal 6 2 158" xfId="12107"/>
    <cellStyle name="Normal 6 2 159" xfId="12108"/>
    <cellStyle name="Normal 6 2 16" xfId="12109"/>
    <cellStyle name="Normal 6 2 160" xfId="12110"/>
    <cellStyle name="Normal 6 2 161" xfId="12111"/>
    <cellStyle name="Normal 6 2 162" xfId="12112"/>
    <cellStyle name="Normal 6 2 163" xfId="12113"/>
    <cellStyle name="Normal 6 2 164" xfId="12114"/>
    <cellStyle name="Normal 6 2 165" xfId="12115"/>
    <cellStyle name="Normal 6 2 166" xfId="12116"/>
    <cellStyle name="Normal 6 2 167" xfId="12117"/>
    <cellStyle name="Normal 6 2 168" xfId="12118"/>
    <cellStyle name="Normal 6 2 169" xfId="12119"/>
    <cellStyle name="Normal 6 2 17" xfId="12120"/>
    <cellStyle name="Normal 6 2 170" xfId="12121"/>
    <cellStyle name="Normal 6 2 171" xfId="12122"/>
    <cellStyle name="Normal 6 2 172" xfId="12123"/>
    <cellStyle name="Normal 6 2 173" xfId="12124"/>
    <cellStyle name="Normal 6 2 174" xfId="12125"/>
    <cellStyle name="Normal 6 2 175" xfId="12126"/>
    <cellStyle name="Normal 6 2 176" xfId="12127"/>
    <cellStyle name="Normal 6 2 177" xfId="12128"/>
    <cellStyle name="Normal 6 2 178" xfId="12129"/>
    <cellStyle name="Normal 6 2 179" xfId="12130"/>
    <cellStyle name="Normal 6 2 18" xfId="12131"/>
    <cellStyle name="Normal 6 2 180" xfId="12132"/>
    <cellStyle name="Normal 6 2 181" xfId="12133"/>
    <cellStyle name="Normal 6 2 182" xfId="12134"/>
    <cellStyle name="Normal 6 2 183" xfId="12135"/>
    <cellStyle name="Normal 6 2 184" xfId="12136"/>
    <cellStyle name="Normal 6 2 185" xfId="12137"/>
    <cellStyle name="Normal 6 2 186" xfId="12138"/>
    <cellStyle name="Normal 6 2 187" xfId="12139"/>
    <cellStyle name="Normal 6 2 188" xfId="12140"/>
    <cellStyle name="Normal 6 2 19" xfId="12141"/>
    <cellStyle name="Normal 6 2 2" xfId="12142"/>
    <cellStyle name="Normal 6 2 20" xfId="12143"/>
    <cellStyle name="Normal 6 2 21" xfId="12144"/>
    <cellStyle name="Normal 6 2 22" xfId="12145"/>
    <cellStyle name="Normal 6 2 23" xfId="12146"/>
    <cellStyle name="Normal 6 2 24" xfId="12147"/>
    <cellStyle name="Normal 6 2 25" xfId="12148"/>
    <cellStyle name="Normal 6 2 26" xfId="12149"/>
    <cellStyle name="Normal 6 2 27" xfId="12150"/>
    <cellStyle name="Normal 6 2 28" xfId="12151"/>
    <cellStyle name="Normal 6 2 29" xfId="12152"/>
    <cellStyle name="Normal 6 2 3" xfId="12153"/>
    <cellStyle name="Normal 6 2 30" xfId="12154"/>
    <cellStyle name="Normal 6 2 31" xfId="12155"/>
    <cellStyle name="Normal 6 2 32" xfId="12156"/>
    <cellStyle name="Normal 6 2 33" xfId="12157"/>
    <cellStyle name="Normal 6 2 34" xfId="12158"/>
    <cellStyle name="Normal 6 2 35" xfId="12159"/>
    <cellStyle name="Normal 6 2 36" xfId="12160"/>
    <cellStyle name="Normal 6 2 37" xfId="12161"/>
    <cellStyle name="Normal 6 2 38" xfId="12162"/>
    <cellStyle name="Normal 6 2 39" xfId="12163"/>
    <cellStyle name="Normal 6 2 4" xfId="12164"/>
    <cellStyle name="Normal 6 2 40" xfId="12165"/>
    <cellStyle name="Normal 6 2 41" xfId="12166"/>
    <cellStyle name="Normal 6 2 42" xfId="12167"/>
    <cellStyle name="Normal 6 2 43" xfId="12168"/>
    <cellStyle name="Normal 6 2 44" xfId="12169"/>
    <cellStyle name="Normal 6 2 45" xfId="12170"/>
    <cellStyle name="Normal 6 2 46" xfId="12171"/>
    <cellStyle name="Normal 6 2 47" xfId="12172"/>
    <cellStyle name="Normal 6 2 48" xfId="12173"/>
    <cellStyle name="Normal 6 2 49" xfId="12174"/>
    <cellStyle name="Normal 6 2 5" xfId="12175"/>
    <cellStyle name="Normal 6 2 50" xfId="12176"/>
    <cellStyle name="Normal 6 2 51" xfId="12177"/>
    <cellStyle name="Normal 6 2 52" xfId="12178"/>
    <cellStyle name="Normal 6 2 53" xfId="12179"/>
    <cellStyle name="Normal 6 2 54" xfId="12180"/>
    <cellStyle name="Normal 6 2 55" xfId="12181"/>
    <cellStyle name="Normal 6 2 56" xfId="12182"/>
    <cellStyle name="Normal 6 2 57" xfId="12183"/>
    <cellStyle name="Normal 6 2 58" xfId="12184"/>
    <cellStyle name="Normal 6 2 59" xfId="12185"/>
    <cellStyle name="Normal 6 2 6" xfId="12186"/>
    <cellStyle name="Normal 6 2 60" xfId="12187"/>
    <cellStyle name="Normal 6 2 61" xfId="12188"/>
    <cellStyle name="Normal 6 2 62" xfId="12189"/>
    <cellStyle name="Normal 6 2 63" xfId="12190"/>
    <cellStyle name="Normal 6 2 64" xfId="12191"/>
    <cellStyle name="Normal 6 2 65" xfId="12192"/>
    <cellStyle name="Normal 6 2 66" xfId="12193"/>
    <cellStyle name="Normal 6 2 67" xfId="12194"/>
    <cellStyle name="Normal 6 2 68" xfId="12195"/>
    <cellStyle name="Normal 6 2 69" xfId="12196"/>
    <cellStyle name="Normal 6 2 7" xfId="12197"/>
    <cellStyle name="Normal 6 2 70" xfId="12198"/>
    <cellStyle name="Normal 6 2 71" xfId="12199"/>
    <cellStyle name="Normal 6 2 72" xfId="12200"/>
    <cellStyle name="Normal 6 2 73" xfId="12201"/>
    <cellStyle name="Normal 6 2 74" xfId="12202"/>
    <cellStyle name="Normal 6 2 75" xfId="12203"/>
    <cellStyle name="Normal 6 2 76" xfId="12204"/>
    <cellStyle name="Normal 6 2 77" xfId="12205"/>
    <cellStyle name="Normal 6 2 78" xfId="12206"/>
    <cellStyle name="Normal 6 2 79" xfId="12207"/>
    <cellStyle name="Normal 6 2 8" xfId="12208"/>
    <cellStyle name="Normal 6 2 80" xfId="12209"/>
    <cellStyle name="Normal 6 2 81" xfId="12210"/>
    <cellStyle name="Normal 6 2 82" xfId="12211"/>
    <cellStyle name="Normal 6 2 83" xfId="12212"/>
    <cellStyle name="Normal 6 2 84" xfId="12213"/>
    <cellStyle name="Normal 6 2 85" xfId="12214"/>
    <cellStyle name="Normal 6 2 86" xfId="12215"/>
    <cellStyle name="Normal 6 2 87" xfId="12216"/>
    <cellStyle name="Normal 6 2 88" xfId="12217"/>
    <cellStyle name="Normal 6 2 89" xfId="12218"/>
    <cellStyle name="Normal 6 2 9" xfId="12219"/>
    <cellStyle name="Normal 6 2 90" xfId="12220"/>
    <cellStyle name="Normal 6 2 91" xfId="12221"/>
    <cellStyle name="Normal 6 2 92" xfId="12222"/>
    <cellStyle name="Normal 6 2 93" xfId="12223"/>
    <cellStyle name="Normal 6 2 94" xfId="12224"/>
    <cellStyle name="Normal 6 2 95" xfId="12225"/>
    <cellStyle name="Normal 6 2 96" xfId="12226"/>
    <cellStyle name="Normal 6 2 97" xfId="12227"/>
    <cellStyle name="Normal 6 2 98" xfId="12228"/>
    <cellStyle name="Normal 6 2 99" xfId="12229"/>
    <cellStyle name="Normal 6 20" xfId="12230"/>
    <cellStyle name="Normal 6 21" xfId="12231"/>
    <cellStyle name="Normal 6 21 2" xfId="12232"/>
    <cellStyle name="Normal 6 21 3" xfId="12233"/>
    <cellStyle name="Normal 6 3" xfId="12234"/>
    <cellStyle name="Normal 6 3 2" xfId="12235"/>
    <cellStyle name="Normal 6 3 3" xfId="12236"/>
    <cellStyle name="Normal 6 3 4" xfId="12237"/>
    <cellStyle name="Normal 6 3 5" xfId="12238"/>
    <cellStyle name="Normal 6 3 6" xfId="12239"/>
    <cellStyle name="Normal 6 3 7" xfId="12240"/>
    <cellStyle name="Normal 6 4" xfId="12241"/>
    <cellStyle name="Normal 6 4 2" xfId="12242"/>
    <cellStyle name="Normal 6 4 3" xfId="12243"/>
    <cellStyle name="Normal 6 4 4" xfId="12244"/>
    <cellStyle name="Normal 6 4 5" xfId="12245"/>
    <cellStyle name="Normal 6 4 6" xfId="12246"/>
    <cellStyle name="Normal 6 4 7" xfId="12247"/>
    <cellStyle name="Normal 6 5" xfId="12248"/>
    <cellStyle name="Normal 6 5 2" xfId="12249"/>
    <cellStyle name="Normal 6 5 3" xfId="12250"/>
    <cellStyle name="Normal 6 5 4" xfId="12251"/>
    <cellStyle name="Normal 6 5 5" xfId="12252"/>
    <cellStyle name="Normal 6 5 6" xfId="12253"/>
    <cellStyle name="Normal 6 5 7" xfId="12254"/>
    <cellStyle name="Normal 6 6" xfId="12255"/>
    <cellStyle name="Normal 6 6 2" xfId="12256"/>
    <cellStyle name="Normal 6 6 3" xfId="12257"/>
    <cellStyle name="Normal 6 6 4" xfId="12258"/>
    <cellStyle name="Normal 6 6 5" xfId="12259"/>
    <cellStyle name="Normal 6 6 6" xfId="12260"/>
    <cellStyle name="Normal 6 6 7" xfId="12261"/>
    <cellStyle name="Normal 6 7" xfId="12262"/>
    <cellStyle name="Normal 6 7 2" xfId="12263"/>
    <cellStyle name="Normal 6 7 3" xfId="12264"/>
    <cellStyle name="Normal 6 7 4" xfId="12265"/>
    <cellStyle name="Normal 6 7 5" xfId="12266"/>
    <cellStyle name="Normal 6 7 6" xfId="12267"/>
    <cellStyle name="Normal 6 7 7" xfId="12268"/>
    <cellStyle name="Normal 6 8" xfId="12269"/>
    <cellStyle name="Normal 6 8 2" xfId="12270"/>
    <cellStyle name="Normal 6 8 3" xfId="12271"/>
    <cellStyle name="Normal 6 8 4" xfId="12272"/>
    <cellStyle name="Normal 6 8 5" xfId="12273"/>
    <cellStyle name="Normal 6 8 6" xfId="12274"/>
    <cellStyle name="Normal 6 8 7" xfId="12275"/>
    <cellStyle name="Normal 6 9" xfId="12276"/>
    <cellStyle name="Normal 6 9 2" xfId="12277"/>
    <cellStyle name="Normal 6 9 3" xfId="12278"/>
    <cellStyle name="Normal 6 9 4" xfId="12279"/>
    <cellStyle name="Normal 6 9 5" xfId="12280"/>
    <cellStyle name="Normal 6 9 6" xfId="12281"/>
    <cellStyle name="Normal 6 9 7" xfId="12282"/>
    <cellStyle name="Normal 60" xfId="12283"/>
    <cellStyle name="Normal 60 2" xfId="12284"/>
    <cellStyle name="Normal 60 3" xfId="12285"/>
    <cellStyle name="Normal 60 4" xfId="12286"/>
    <cellStyle name="Normal 61" xfId="12287"/>
    <cellStyle name="Normal 61 2" xfId="12288"/>
    <cellStyle name="Normal 61 3" xfId="12289"/>
    <cellStyle name="Normal 61 4" xfId="12290"/>
    <cellStyle name="Normal 62" xfId="12291"/>
    <cellStyle name="Normal 62 2" xfId="12292"/>
    <cellStyle name="Normal 62 3" xfId="12293"/>
    <cellStyle name="Normal 62 4" xfId="12294"/>
    <cellStyle name="Normal 63" xfId="12295"/>
    <cellStyle name="Normal 63 2" xfId="12296"/>
    <cellStyle name="Normal 63 3" xfId="12297"/>
    <cellStyle name="Normal 63 4" xfId="12298"/>
    <cellStyle name="Normal 64" xfId="12299"/>
    <cellStyle name="Normal 64 2" xfId="12300"/>
    <cellStyle name="Normal 65" xfId="12301"/>
    <cellStyle name="Normal 65 2" xfId="12302"/>
    <cellStyle name="Normal 65 3" xfId="12303"/>
    <cellStyle name="Normal 65 4" xfId="12304"/>
    <cellStyle name="Normal 66" xfId="12305"/>
    <cellStyle name="Normal 66 2" xfId="12306"/>
    <cellStyle name="Normal 66 3" xfId="12307"/>
    <cellStyle name="Normal 66 4" xfId="12308"/>
    <cellStyle name="Normal 67" xfId="12309"/>
    <cellStyle name="Normal 67 2" xfId="12310"/>
    <cellStyle name="Normal 67 2 10" xfId="12311"/>
    <cellStyle name="Normal 67 2 10 10" xfId="12312"/>
    <cellStyle name="Normal 67 2 10 10 2" xfId="23331"/>
    <cellStyle name="Normal 67 2 10 11" xfId="12313"/>
    <cellStyle name="Normal 67 2 10 11 2" xfId="23332"/>
    <cellStyle name="Normal 67 2 10 12" xfId="12314"/>
    <cellStyle name="Normal 67 2 10 12 2" xfId="23333"/>
    <cellStyle name="Normal 67 2 10 13" xfId="23330"/>
    <cellStyle name="Normal 67 2 10 2" xfId="12315"/>
    <cellStyle name="Normal 67 2 10 2 2" xfId="23334"/>
    <cellStyle name="Normal 67 2 10 3" xfId="12316"/>
    <cellStyle name="Normal 67 2 10 3 2" xfId="23335"/>
    <cellStyle name="Normal 67 2 10 4" xfId="12317"/>
    <cellStyle name="Normal 67 2 10 4 2" xfId="23336"/>
    <cellStyle name="Normal 67 2 10 5" xfId="12318"/>
    <cellStyle name="Normal 67 2 10 5 2" xfId="23337"/>
    <cellStyle name="Normal 67 2 10 6" xfId="12319"/>
    <cellStyle name="Normal 67 2 10 6 2" xfId="23338"/>
    <cellStyle name="Normal 67 2 10 7" xfId="12320"/>
    <cellStyle name="Normal 67 2 10 7 2" xfId="23339"/>
    <cellStyle name="Normal 67 2 10 8" xfId="12321"/>
    <cellStyle name="Normal 67 2 10 8 2" xfId="23340"/>
    <cellStyle name="Normal 67 2 10 9" xfId="12322"/>
    <cellStyle name="Normal 67 2 10 9 2" xfId="23341"/>
    <cellStyle name="Normal 67 2 2" xfId="12323"/>
    <cellStyle name="Normal 67 2 2 10" xfId="12324"/>
    <cellStyle name="Normal 67 2 2 10 2" xfId="23343"/>
    <cellStyle name="Normal 67 2 2 11" xfId="12325"/>
    <cellStyle name="Normal 67 2 2 11 2" xfId="23344"/>
    <cellStyle name="Normal 67 2 2 12" xfId="12326"/>
    <cellStyle name="Normal 67 2 2 12 2" xfId="23345"/>
    <cellStyle name="Normal 67 2 2 13" xfId="12327"/>
    <cellStyle name="Normal 67 2 2 13 2" xfId="23346"/>
    <cellStyle name="Normal 67 2 2 14" xfId="12328"/>
    <cellStyle name="Normal 67 2 2 14 2" xfId="23347"/>
    <cellStyle name="Normal 67 2 2 15" xfId="12329"/>
    <cellStyle name="Normal 67 2 2 15 2" xfId="23348"/>
    <cellStyle name="Normal 67 2 2 16" xfId="23342"/>
    <cellStyle name="Normal 67 2 2 2" xfId="12330"/>
    <cellStyle name="Normal 67 2 2 2 2" xfId="12331"/>
    <cellStyle name="Normal 67 2 2 2 2 2" xfId="12332"/>
    <cellStyle name="Normal 67 2 2 2 2 3" xfId="23349"/>
    <cellStyle name="Normal 67 2 2 3" xfId="12333"/>
    <cellStyle name="Normal 67 2 2 4" xfId="12334"/>
    <cellStyle name="Normal 67 2 2 5" xfId="12335"/>
    <cellStyle name="Normal 67 2 2 5 2" xfId="23350"/>
    <cellStyle name="Normal 67 2 2 6" xfId="12336"/>
    <cellStyle name="Normal 67 2 2 6 2" xfId="23351"/>
    <cellStyle name="Normal 67 2 2 7" xfId="12337"/>
    <cellStyle name="Normal 67 2 2 7 2" xfId="23352"/>
    <cellStyle name="Normal 67 2 2 8" xfId="12338"/>
    <cellStyle name="Normal 67 2 2 8 2" xfId="23353"/>
    <cellStyle name="Normal 67 2 2 9" xfId="12339"/>
    <cellStyle name="Normal 67 2 2 9 2" xfId="23354"/>
    <cellStyle name="Normal 67 2 3" xfId="12340"/>
    <cellStyle name="Normal 67 2 4" xfId="12341"/>
    <cellStyle name="Normal 67 2 5" xfId="12342"/>
    <cellStyle name="Normal 67 2 6" xfId="12343"/>
    <cellStyle name="Normal 67 2 7" xfId="12344"/>
    <cellStyle name="Normal 67 2 8" xfId="12345"/>
    <cellStyle name="Normal 67 2 9" xfId="12346"/>
    <cellStyle name="Normal 67 2 9 10" xfId="12347"/>
    <cellStyle name="Normal 67 2 9 10 2" xfId="23356"/>
    <cellStyle name="Normal 67 2 9 11" xfId="12348"/>
    <cellStyle name="Normal 67 2 9 11 2" xfId="23357"/>
    <cellStyle name="Normal 67 2 9 12" xfId="12349"/>
    <cellStyle name="Normal 67 2 9 12 2" xfId="23358"/>
    <cellStyle name="Normal 67 2 9 13" xfId="12350"/>
    <cellStyle name="Normal 67 2 9 13 2" xfId="23359"/>
    <cellStyle name="Normal 67 2 9 14" xfId="23355"/>
    <cellStyle name="Normal 67 2 9 2" xfId="12351"/>
    <cellStyle name="Normal 67 2 9 2 2" xfId="12352"/>
    <cellStyle name="Normal 67 2 9 2 2 2" xfId="23360"/>
    <cellStyle name="Normal 67 2 9 3" xfId="12353"/>
    <cellStyle name="Normal 67 2 9 3 2" xfId="23361"/>
    <cellStyle name="Normal 67 2 9 4" xfId="12354"/>
    <cellStyle name="Normal 67 2 9 4 2" xfId="23362"/>
    <cellStyle name="Normal 67 2 9 5" xfId="12355"/>
    <cellStyle name="Normal 67 2 9 5 2" xfId="23363"/>
    <cellStyle name="Normal 67 2 9 6" xfId="12356"/>
    <cellStyle name="Normal 67 2 9 6 2" xfId="23364"/>
    <cellStyle name="Normal 67 2 9 7" xfId="12357"/>
    <cellStyle name="Normal 67 2 9 7 2" xfId="23365"/>
    <cellStyle name="Normal 67 2 9 8" xfId="12358"/>
    <cellStyle name="Normal 67 2 9 8 2" xfId="23366"/>
    <cellStyle name="Normal 67 2 9 9" xfId="12359"/>
    <cellStyle name="Normal 67 2 9 9 2" xfId="23367"/>
    <cellStyle name="Normal 67 3" xfId="12360"/>
    <cellStyle name="Normal 67 4" xfId="12361"/>
    <cellStyle name="Normal 68" xfId="12362"/>
    <cellStyle name="Normal 68 10" xfId="12363"/>
    <cellStyle name="Normal 68 11" xfId="12364"/>
    <cellStyle name="Normal 68 11 10" xfId="12365"/>
    <cellStyle name="Normal 68 11 10 2" xfId="23369"/>
    <cellStyle name="Normal 68 11 11" xfId="12366"/>
    <cellStyle name="Normal 68 11 11 2" xfId="23370"/>
    <cellStyle name="Normal 68 11 12" xfId="12367"/>
    <cellStyle name="Normal 68 11 12 2" xfId="23371"/>
    <cellStyle name="Normal 68 11 13" xfId="12368"/>
    <cellStyle name="Normal 68 11 13 2" xfId="23372"/>
    <cellStyle name="Normal 68 11 14" xfId="23368"/>
    <cellStyle name="Normal 68 11 2" xfId="12369"/>
    <cellStyle name="Normal 68 11 2 2" xfId="12370"/>
    <cellStyle name="Normal 68 11 2 2 2" xfId="23373"/>
    <cellStyle name="Normal 68 11 3" xfId="12371"/>
    <cellStyle name="Normal 68 11 3 2" xfId="23374"/>
    <cellStyle name="Normal 68 11 4" xfId="12372"/>
    <cellStyle name="Normal 68 11 4 2" xfId="23375"/>
    <cellStyle name="Normal 68 11 5" xfId="12373"/>
    <cellStyle name="Normal 68 11 5 2" xfId="23376"/>
    <cellStyle name="Normal 68 11 6" xfId="12374"/>
    <cellStyle name="Normal 68 11 6 2" xfId="23377"/>
    <cellStyle name="Normal 68 11 7" xfId="12375"/>
    <cellStyle name="Normal 68 11 7 2" xfId="23378"/>
    <cellStyle name="Normal 68 11 8" xfId="12376"/>
    <cellStyle name="Normal 68 11 8 2" xfId="23379"/>
    <cellStyle name="Normal 68 11 9" xfId="12377"/>
    <cellStyle name="Normal 68 11 9 2" xfId="23380"/>
    <cellStyle name="Normal 68 12" xfId="12378"/>
    <cellStyle name="Normal 68 12 10" xfId="12379"/>
    <cellStyle name="Normal 68 12 10 2" xfId="23382"/>
    <cellStyle name="Normal 68 12 11" xfId="12380"/>
    <cellStyle name="Normal 68 12 11 2" xfId="23383"/>
    <cellStyle name="Normal 68 12 12" xfId="12381"/>
    <cellStyle name="Normal 68 12 12 2" xfId="23384"/>
    <cellStyle name="Normal 68 12 13" xfId="23381"/>
    <cellStyle name="Normal 68 12 2" xfId="12382"/>
    <cellStyle name="Normal 68 12 2 2" xfId="23385"/>
    <cellStyle name="Normal 68 12 3" xfId="12383"/>
    <cellStyle name="Normal 68 12 3 2" xfId="23386"/>
    <cellStyle name="Normal 68 12 4" xfId="12384"/>
    <cellStyle name="Normal 68 12 4 2" xfId="23387"/>
    <cellStyle name="Normal 68 12 5" xfId="12385"/>
    <cellStyle name="Normal 68 12 5 2" xfId="23388"/>
    <cellStyle name="Normal 68 12 6" xfId="12386"/>
    <cellStyle name="Normal 68 12 6 2" xfId="23389"/>
    <cellStyle name="Normal 68 12 7" xfId="12387"/>
    <cellStyle name="Normal 68 12 7 2" xfId="23390"/>
    <cellStyle name="Normal 68 12 8" xfId="12388"/>
    <cellStyle name="Normal 68 12 8 2" xfId="23391"/>
    <cellStyle name="Normal 68 12 9" xfId="12389"/>
    <cellStyle name="Normal 68 12 9 2" xfId="23392"/>
    <cellStyle name="Normal 68 2" xfId="12390"/>
    <cellStyle name="Normal 68 2 10" xfId="12391"/>
    <cellStyle name="Normal 68 2 10 10" xfId="12392"/>
    <cellStyle name="Normal 68 2 10 10 2" xfId="23394"/>
    <cellStyle name="Normal 68 2 10 11" xfId="12393"/>
    <cellStyle name="Normal 68 2 10 11 2" xfId="23395"/>
    <cellStyle name="Normal 68 2 10 12" xfId="12394"/>
    <cellStyle name="Normal 68 2 10 12 2" xfId="23396"/>
    <cellStyle name="Normal 68 2 10 13" xfId="23393"/>
    <cellStyle name="Normal 68 2 10 2" xfId="12395"/>
    <cellStyle name="Normal 68 2 10 2 2" xfId="23397"/>
    <cellStyle name="Normal 68 2 10 3" xfId="12396"/>
    <cellStyle name="Normal 68 2 10 3 2" xfId="23398"/>
    <cellStyle name="Normal 68 2 10 4" xfId="12397"/>
    <cellStyle name="Normal 68 2 10 4 2" xfId="23399"/>
    <cellStyle name="Normal 68 2 10 5" xfId="12398"/>
    <cellStyle name="Normal 68 2 10 5 2" xfId="23400"/>
    <cellStyle name="Normal 68 2 10 6" xfId="12399"/>
    <cellStyle name="Normal 68 2 10 6 2" xfId="23401"/>
    <cellStyle name="Normal 68 2 10 7" xfId="12400"/>
    <cellStyle name="Normal 68 2 10 7 2" xfId="23402"/>
    <cellStyle name="Normal 68 2 10 8" xfId="12401"/>
    <cellStyle name="Normal 68 2 10 8 2" xfId="23403"/>
    <cellStyle name="Normal 68 2 10 9" xfId="12402"/>
    <cellStyle name="Normal 68 2 10 9 2" xfId="23404"/>
    <cellStyle name="Normal 68 2 2" xfId="12403"/>
    <cellStyle name="Normal 68 2 2 10" xfId="12404"/>
    <cellStyle name="Normal 68 2 2 10 2" xfId="23406"/>
    <cellStyle name="Normal 68 2 2 11" xfId="12405"/>
    <cellStyle name="Normal 68 2 2 11 2" xfId="23407"/>
    <cellStyle name="Normal 68 2 2 12" xfId="12406"/>
    <cellStyle name="Normal 68 2 2 12 2" xfId="23408"/>
    <cellStyle name="Normal 68 2 2 13" xfId="12407"/>
    <cellStyle name="Normal 68 2 2 13 2" xfId="23409"/>
    <cellStyle name="Normal 68 2 2 14" xfId="12408"/>
    <cellStyle name="Normal 68 2 2 14 2" xfId="23410"/>
    <cellStyle name="Normal 68 2 2 15" xfId="12409"/>
    <cellStyle name="Normal 68 2 2 15 2" xfId="23411"/>
    <cellStyle name="Normal 68 2 2 16" xfId="23405"/>
    <cellStyle name="Normal 68 2 2 2" xfId="12410"/>
    <cellStyle name="Normal 68 2 2 2 2" xfId="12411"/>
    <cellStyle name="Normal 68 2 2 2 2 2" xfId="12412"/>
    <cellStyle name="Normal 68 2 2 2 2 3" xfId="23412"/>
    <cellStyle name="Normal 68 2 2 3" xfId="12413"/>
    <cellStyle name="Normal 68 2 2 4" xfId="12414"/>
    <cellStyle name="Normal 68 2 2 5" xfId="12415"/>
    <cellStyle name="Normal 68 2 2 5 2" xfId="23413"/>
    <cellStyle name="Normal 68 2 2 6" xfId="12416"/>
    <cellStyle name="Normal 68 2 2 6 2" xfId="23414"/>
    <cellStyle name="Normal 68 2 2 7" xfId="12417"/>
    <cellStyle name="Normal 68 2 2 7 2" xfId="23415"/>
    <cellStyle name="Normal 68 2 2 8" xfId="12418"/>
    <cellStyle name="Normal 68 2 2 8 2" xfId="23416"/>
    <cellStyle name="Normal 68 2 2 9" xfId="12419"/>
    <cellStyle name="Normal 68 2 2 9 2" xfId="23417"/>
    <cellStyle name="Normal 68 2 3" xfId="12420"/>
    <cellStyle name="Normal 68 2 4" xfId="12421"/>
    <cellStyle name="Normal 68 2 5" xfId="12422"/>
    <cellStyle name="Normal 68 2 6" xfId="12423"/>
    <cellStyle name="Normal 68 2 7" xfId="12424"/>
    <cellStyle name="Normal 68 2 8" xfId="12425"/>
    <cellStyle name="Normal 68 2 9" xfId="12426"/>
    <cellStyle name="Normal 68 2 9 10" xfId="12427"/>
    <cellStyle name="Normal 68 2 9 10 2" xfId="23419"/>
    <cellStyle name="Normal 68 2 9 11" xfId="12428"/>
    <cellStyle name="Normal 68 2 9 11 2" xfId="23420"/>
    <cellStyle name="Normal 68 2 9 12" xfId="12429"/>
    <cellStyle name="Normal 68 2 9 12 2" xfId="23421"/>
    <cellStyle name="Normal 68 2 9 13" xfId="12430"/>
    <cellStyle name="Normal 68 2 9 13 2" xfId="23422"/>
    <cellStyle name="Normal 68 2 9 14" xfId="23418"/>
    <cellStyle name="Normal 68 2 9 2" xfId="12431"/>
    <cellStyle name="Normal 68 2 9 2 2" xfId="12432"/>
    <cellStyle name="Normal 68 2 9 2 2 2" xfId="23423"/>
    <cellStyle name="Normal 68 2 9 3" xfId="12433"/>
    <cellStyle name="Normal 68 2 9 3 2" xfId="23424"/>
    <cellStyle name="Normal 68 2 9 4" xfId="12434"/>
    <cellStyle name="Normal 68 2 9 4 2" xfId="23425"/>
    <cellStyle name="Normal 68 2 9 5" xfId="12435"/>
    <cellStyle name="Normal 68 2 9 5 2" xfId="23426"/>
    <cellStyle name="Normal 68 2 9 6" xfId="12436"/>
    <cellStyle name="Normal 68 2 9 6 2" xfId="23427"/>
    <cellStyle name="Normal 68 2 9 7" xfId="12437"/>
    <cellStyle name="Normal 68 2 9 7 2" xfId="23428"/>
    <cellStyle name="Normal 68 2 9 8" xfId="12438"/>
    <cellStyle name="Normal 68 2 9 8 2" xfId="23429"/>
    <cellStyle name="Normal 68 2 9 9" xfId="12439"/>
    <cellStyle name="Normal 68 2 9 9 2" xfId="23430"/>
    <cellStyle name="Normal 68 3" xfId="12440"/>
    <cellStyle name="Normal 68 4" xfId="12441"/>
    <cellStyle name="Normal 68 5" xfId="12442"/>
    <cellStyle name="Normal 68 5 10" xfId="12443"/>
    <cellStyle name="Normal 68 5 10 2" xfId="23432"/>
    <cellStyle name="Normal 68 5 11" xfId="12444"/>
    <cellStyle name="Normal 68 5 11 2" xfId="23433"/>
    <cellStyle name="Normal 68 5 12" xfId="12445"/>
    <cellStyle name="Normal 68 5 12 2" xfId="23434"/>
    <cellStyle name="Normal 68 5 13" xfId="12446"/>
    <cellStyle name="Normal 68 5 13 2" xfId="23435"/>
    <cellStyle name="Normal 68 5 14" xfId="12447"/>
    <cellStyle name="Normal 68 5 14 2" xfId="23436"/>
    <cellStyle name="Normal 68 5 15" xfId="12448"/>
    <cellStyle name="Normal 68 5 15 2" xfId="23437"/>
    <cellStyle name="Normal 68 5 16" xfId="23431"/>
    <cellStyle name="Normal 68 5 2" xfId="12449"/>
    <cellStyle name="Normal 68 5 2 2" xfId="12450"/>
    <cellStyle name="Normal 68 5 2 2 2" xfId="12451"/>
    <cellStyle name="Normal 68 5 2 2 3" xfId="23438"/>
    <cellStyle name="Normal 68 5 3" xfId="12452"/>
    <cellStyle name="Normal 68 5 4" xfId="12453"/>
    <cellStyle name="Normal 68 5 5" xfId="12454"/>
    <cellStyle name="Normal 68 5 5 2" xfId="23439"/>
    <cellStyle name="Normal 68 5 6" xfId="12455"/>
    <cellStyle name="Normal 68 5 6 2" xfId="23440"/>
    <cellStyle name="Normal 68 5 7" xfId="12456"/>
    <cellStyle name="Normal 68 5 7 2" xfId="23441"/>
    <cellStyle name="Normal 68 5 8" xfId="12457"/>
    <cellStyle name="Normal 68 5 8 2" xfId="23442"/>
    <cellStyle name="Normal 68 5 9" xfId="12458"/>
    <cellStyle name="Normal 68 5 9 2" xfId="23443"/>
    <cellStyle name="Normal 68 6" xfId="12459"/>
    <cellStyle name="Normal 68 7" xfId="12460"/>
    <cellStyle name="Normal 68 8" xfId="12461"/>
    <cellStyle name="Normal 68 9" xfId="12462"/>
    <cellStyle name="Normal 69" xfId="12463"/>
    <cellStyle name="Normal 69 10" xfId="12464"/>
    <cellStyle name="Normal 69 11" xfId="12465"/>
    <cellStyle name="Normal 69 11 10" xfId="12466"/>
    <cellStyle name="Normal 69 11 10 2" xfId="23445"/>
    <cellStyle name="Normal 69 11 11" xfId="12467"/>
    <cellStyle name="Normal 69 11 11 2" xfId="23446"/>
    <cellStyle name="Normal 69 11 12" xfId="12468"/>
    <cellStyle name="Normal 69 11 12 2" xfId="23447"/>
    <cellStyle name="Normal 69 11 13" xfId="12469"/>
    <cellStyle name="Normal 69 11 13 2" xfId="23448"/>
    <cellStyle name="Normal 69 11 14" xfId="23444"/>
    <cellStyle name="Normal 69 11 2" xfId="12470"/>
    <cellStyle name="Normal 69 11 2 2" xfId="12471"/>
    <cellStyle name="Normal 69 11 2 2 2" xfId="23449"/>
    <cellStyle name="Normal 69 11 3" xfId="12472"/>
    <cellStyle name="Normal 69 11 3 2" xfId="23450"/>
    <cellStyle name="Normal 69 11 4" xfId="12473"/>
    <cellStyle name="Normal 69 11 4 2" xfId="23451"/>
    <cellStyle name="Normal 69 11 5" xfId="12474"/>
    <cellStyle name="Normal 69 11 5 2" xfId="23452"/>
    <cellStyle name="Normal 69 11 6" xfId="12475"/>
    <cellStyle name="Normal 69 11 6 2" xfId="23453"/>
    <cellStyle name="Normal 69 11 7" xfId="12476"/>
    <cellStyle name="Normal 69 11 7 2" xfId="23454"/>
    <cellStyle name="Normal 69 11 8" xfId="12477"/>
    <cellStyle name="Normal 69 11 8 2" xfId="23455"/>
    <cellStyle name="Normal 69 11 9" xfId="12478"/>
    <cellStyle name="Normal 69 11 9 2" xfId="23456"/>
    <cellStyle name="Normal 69 12" xfId="12479"/>
    <cellStyle name="Normal 69 12 10" xfId="12480"/>
    <cellStyle name="Normal 69 12 10 2" xfId="23458"/>
    <cellStyle name="Normal 69 12 11" xfId="12481"/>
    <cellStyle name="Normal 69 12 11 2" xfId="23459"/>
    <cellStyle name="Normal 69 12 12" xfId="12482"/>
    <cellStyle name="Normal 69 12 12 2" xfId="23460"/>
    <cellStyle name="Normal 69 12 13" xfId="23457"/>
    <cellStyle name="Normal 69 12 2" xfId="12483"/>
    <cellStyle name="Normal 69 12 2 2" xfId="23461"/>
    <cellStyle name="Normal 69 12 3" xfId="12484"/>
    <cellStyle name="Normal 69 12 3 2" xfId="23462"/>
    <cellStyle name="Normal 69 12 4" xfId="12485"/>
    <cellStyle name="Normal 69 12 4 2" xfId="23463"/>
    <cellStyle name="Normal 69 12 5" xfId="12486"/>
    <cellStyle name="Normal 69 12 5 2" xfId="23464"/>
    <cellStyle name="Normal 69 12 6" xfId="12487"/>
    <cellStyle name="Normal 69 12 6 2" xfId="23465"/>
    <cellStyle name="Normal 69 12 7" xfId="12488"/>
    <cellStyle name="Normal 69 12 7 2" xfId="23466"/>
    <cellStyle name="Normal 69 12 8" xfId="12489"/>
    <cellStyle name="Normal 69 12 8 2" xfId="23467"/>
    <cellStyle name="Normal 69 12 9" xfId="12490"/>
    <cellStyle name="Normal 69 12 9 2" xfId="23468"/>
    <cellStyle name="Normal 69 2" xfId="12491"/>
    <cellStyle name="Normal 69 2 10" xfId="12492"/>
    <cellStyle name="Normal 69 2 10 10" xfId="12493"/>
    <cellStyle name="Normal 69 2 10 10 2" xfId="23470"/>
    <cellStyle name="Normal 69 2 10 11" xfId="12494"/>
    <cellStyle name="Normal 69 2 10 11 2" xfId="23471"/>
    <cellStyle name="Normal 69 2 10 12" xfId="12495"/>
    <cellStyle name="Normal 69 2 10 12 2" xfId="23472"/>
    <cellStyle name="Normal 69 2 10 13" xfId="23469"/>
    <cellStyle name="Normal 69 2 10 2" xfId="12496"/>
    <cellStyle name="Normal 69 2 10 2 2" xfId="23473"/>
    <cellStyle name="Normal 69 2 10 3" xfId="12497"/>
    <cellStyle name="Normal 69 2 10 3 2" xfId="23474"/>
    <cellStyle name="Normal 69 2 10 4" xfId="12498"/>
    <cellStyle name="Normal 69 2 10 4 2" xfId="23475"/>
    <cellStyle name="Normal 69 2 10 5" xfId="12499"/>
    <cellStyle name="Normal 69 2 10 5 2" xfId="23476"/>
    <cellStyle name="Normal 69 2 10 6" xfId="12500"/>
    <cellStyle name="Normal 69 2 10 6 2" xfId="23477"/>
    <cellStyle name="Normal 69 2 10 7" xfId="12501"/>
    <cellStyle name="Normal 69 2 10 7 2" xfId="23478"/>
    <cellStyle name="Normal 69 2 10 8" xfId="12502"/>
    <cellStyle name="Normal 69 2 10 8 2" xfId="23479"/>
    <cellStyle name="Normal 69 2 10 9" xfId="12503"/>
    <cellStyle name="Normal 69 2 10 9 2" xfId="23480"/>
    <cellStyle name="Normal 69 2 2" xfId="12504"/>
    <cellStyle name="Normal 69 2 2 10" xfId="12505"/>
    <cellStyle name="Normal 69 2 2 10 2" xfId="23482"/>
    <cellStyle name="Normal 69 2 2 11" xfId="12506"/>
    <cellStyle name="Normal 69 2 2 11 2" xfId="23483"/>
    <cellStyle name="Normal 69 2 2 12" xfId="12507"/>
    <cellStyle name="Normal 69 2 2 12 2" xfId="23484"/>
    <cellStyle name="Normal 69 2 2 13" xfId="12508"/>
    <cellStyle name="Normal 69 2 2 13 2" xfId="23485"/>
    <cellStyle name="Normal 69 2 2 14" xfId="12509"/>
    <cellStyle name="Normal 69 2 2 14 2" xfId="23486"/>
    <cellStyle name="Normal 69 2 2 15" xfId="12510"/>
    <cellStyle name="Normal 69 2 2 15 2" xfId="23487"/>
    <cellStyle name="Normal 69 2 2 16" xfId="23481"/>
    <cellStyle name="Normal 69 2 2 2" xfId="12511"/>
    <cellStyle name="Normal 69 2 2 2 2" xfId="12512"/>
    <cellStyle name="Normal 69 2 2 2 2 2" xfId="12513"/>
    <cellStyle name="Normal 69 2 2 2 2 3" xfId="23488"/>
    <cellStyle name="Normal 69 2 2 3" xfId="12514"/>
    <cellStyle name="Normal 69 2 2 4" xfId="12515"/>
    <cellStyle name="Normal 69 2 2 5" xfId="12516"/>
    <cellStyle name="Normal 69 2 2 5 2" xfId="23489"/>
    <cellStyle name="Normal 69 2 2 6" xfId="12517"/>
    <cellStyle name="Normal 69 2 2 6 2" xfId="23490"/>
    <cellStyle name="Normal 69 2 2 7" xfId="12518"/>
    <cellStyle name="Normal 69 2 2 7 2" xfId="23491"/>
    <cellStyle name="Normal 69 2 2 8" xfId="12519"/>
    <cellStyle name="Normal 69 2 2 8 2" xfId="23492"/>
    <cellStyle name="Normal 69 2 2 9" xfId="12520"/>
    <cellStyle name="Normal 69 2 2 9 2" xfId="23493"/>
    <cellStyle name="Normal 69 2 3" xfId="12521"/>
    <cellStyle name="Normal 69 2 4" xfId="12522"/>
    <cellStyle name="Normal 69 2 5" xfId="12523"/>
    <cellStyle name="Normal 69 2 6" xfId="12524"/>
    <cellStyle name="Normal 69 2 7" xfId="12525"/>
    <cellStyle name="Normal 69 2 7 7" xfId="12526"/>
    <cellStyle name="Normal 69 2 8" xfId="12527"/>
    <cellStyle name="Normal 69 2 9" xfId="12528"/>
    <cellStyle name="Normal 69 2 9 10" xfId="12529"/>
    <cellStyle name="Normal 69 2 9 10 2" xfId="23495"/>
    <cellStyle name="Normal 69 2 9 11" xfId="12530"/>
    <cellStyle name="Normal 69 2 9 11 2" xfId="23496"/>
    <cellStyle name="Normal 69 2 9 12" xfId="12531"/>
    <cellStyle name="Normal 69 2 9 12 2" xfId="23497"/>
    <cellStyle name="Normal 69 2 9 13" xfId="12532"/>
    <cellStyle name="Normal 69 2 9 13 2" xfId="23498"/>
    <cellStyle name="Normal 69 2 9 14" xfId="23494"/>
    <cellStyle name="Normal 69 2 9 2" xfId="12533"/>
    <cellStyle name="Normal 69 2 9 2 2" xfId="12534"/>
    <cellStyle name="Normal 69 2 9 2 2 2" xfId="23499"/>
    <cellStyle name="Normal 69 2 9 3" xfId="12535"/>
    <cellStyle name="Normal 69 2 9 3 2" xfId="23500"/>
    <cellStyle name="Normal 69 2 9 4" xfId="12536"/>
    <cellStyle name="Normal 69 2 9 4 2" xfId="23501"/>
    <cellStyle name="Normal 69 2 9 5" xfId="12537"/>
    <cellStyle name="Normal 69 2 9 5 2" xfId="23502"/>
    <cellStyle name="Normal 69 2 9 6" xfId="12538"/>
    <cellStyle name="Normal 69 2 9 6 2" xfId="23503"/>
    <cellStyle name="Normal 69 2 9 7" xfId="12539"/>
    <cellStyle name="Normal 69 2 9 7 2" xfId="23504"/>
    <cellStyle name="Normal 69 2 9 8" xfId="12540"/>
    <cellStyle name="Normal 69 2 9 8 2" xfId="23505"/>
    <cellStyle name="Normal 69 2 9 9" xfId="12541"/>
    <cellStyle name="Normal 69 2 9 9 2" xfId="23506"/>
    <cellStyle name="Normal 69 3" xfId="12542"/>
    <cellStyle name="Normal 69 4" xfId="12543"/>
    <cellStyle name="Normal 69 5" xfId="12544"/>
    <cellStyle name="Normal 69 5 10" xfId="12545"/>
    <cellStyle name="Normal 69 5 10 2" xfId="23508"/>
    <cellStyle name="Normal 69 5 11" xfId="12546"/>
    <cellStyle name="Normal 69 5 11 2" xfId="23509"/>
    <cellStyle name="Normal 69 5 12" xfId="12547"/>
    <cellStyle name="Normal 69 5 12 2" xfId="23510"/>
    <cellStyle name="Normal 69 5 13" xfId="12548"/>
    <cellStyle name="Normal 69 5 13 2" xfId="23511"/>
    <cellStyle name="Normal 69 5 14" xfId="12549"/>
    <cellStyle name="Normal 69 5 14 2" xfId="23512"/>
    <cellStyle name="Normal 69 5 15" xfId="12550"/>
    <cellStyle name="Normal 69 5 15 2" xfId="23513"/>
    <cellStyle name="Normal 69 5 16" xfId="23507"/>
    <cellStyle name="Normal 69 5 2" xfId="12551"/>
    <cellStyle name="Normal 69 5 2 2" xfId="12552"/>
    <cellStyle name="Normal 69 5 2 2 2" xfId="12553"/>
    <cellStyle name="Normal 69 5 2 2 3" xfId="23514"/>
    <cellStyle name="Normal 69 5 3" xfId="12554"/>
    <cellStyle name="Normal 69 5 4" xfId="12555"/>
    <cellStyle name="Normal 69 5 5" xfId="12556"/>
    <cellStyle name="Normal 69 5 5 2" xfId="23515"/>
    <cellStyle name="Normal 69 5 6" xfId="12557"/>
    <cellStyle name="Normal 69 5 6 2" xfId="23516"/>
    <cellStyle name="Normal 69 5 7" xfId="12558"/>
    <cellStyle name="Normal 69 5 7 2" xfId="23517"/>
    <cellStyle name="Normal 69 5 8" xfId="12559"/>
    <cellStyle name="Normal 69 5 8 2" xfId="23518"/>
    <cellStyle name="Normal 69 5 9" xfId="12560"/>
    <cellStyle name="Normal 69 5 9 2" xfId="23519"/>
    <cellStyle name="Normal 69 6" xfId="12561"/>
    <cellStyle name="Normal 69 7" xfId="12562"/>
    <cellStyle name="Normal 69 8" xfId="12563"/>
    <cellStyle name="Normal 69 9" xfId="12564"/>
    <cellStyle name="Normal 7" xfId="12565"/>
    <cellStyle name="Normal 7 2" xfId="12566"/>
    <cellStyle name="Normal 7 2 10" xfId="12567"/>
    <cellStyle name="Normal 7 2 10 10" xfId="12568"/>
    <cellStyle name="Normal 7 2 10 10 10" xfId="12569"/>
    <cellStyle name="Normal 7 2 10 10 10 2" xfId="23521"/>
    <cellStyle name="Normal 7 2 10 10 11" xfId="12570"/>
    <cellStyle name="Normal 7 2 10 10 11 2" xfId="23522"/>
    <cellStyle name="Normal 7 2 10 10 12" xfId="12571"/>
    <cellStyle name="Normal 7 2 10 10 12 2" xfId="23523"/>
    <cellStyle name="Normal 7 2 10 10 13" xfId="23520"/>
    <cellStyle name="Normal 7 2 10 10 2" xfId="12572"/>
    <cellStyle name="Normal 7 2 10 10 2 2" xfId="23524"/>
    <cellStyle name="Normal 7 2 10 10 3" xfId="12573"/>
    <cellStyle name="Normal 7 2 10 10 3 2" xfId="23525"/>
    <cellStyle name="Normal 7 2 10 10 4" xfId="12574"/>
    <cellStyle name="Normal 7 2 10 10 4 2" xfId="23526"/>
    <cellStyle name="Normal 7 2 10 10 5" xfId="12575"/>
    <cellStyle name="Normal 7 2 10 10 5 2" xfId="23527"/>
    <cellStyle name="Normal 7 2 10 10 6" xfId="12576"/>
    <cellStyle name="Normal 7 2 10 10 6 2" xfId="23528"/>
    <cellStyle name="Normal 7 2 10 10 7" xfId="12577"/>
    <cellStyle name="Normal 7 2 10 10 7 2" xfId="23529"/>
    <cellStyle name="Normal 7 2 10 10 8" xfId="12578"/>
    <cellStyle name="Normal 7 2 10 10 8 2" xfId="23530"/>
    <cellStyle name="Normal 7 2 10 10 9" xfId="12579"/>
    <cellStyle name="Normal 7 2 10 10 9 2" xfId="23531"/>
    <cellStyle name="Normal 7 2 10 2" xfId="12580"/>
    <cellStyle name="Normal 7 2 10 2 10" xfId="12581"/>
    <cellStyle name="Normal 7 2 10 2 10 2" xfId="23533"/>
    <cellStyle name="Normal 7 2 10 2 11" xfId="12582"/>
    <cellStyle name="Normal 7 2 10 2 11 2" xfId="23534"/>
    <cellStyle name="Normal 7 2 10 2 12" xfId="12583"/>
    <cellStyle name="Normal 7 2 10 2 12 2" xfId="23535"/>
    <cellStyle name="Normal 7 2 10 2 13" xfId="12584"/>
    <cellStyle name="Normal 7 2 10 2 13 2" xfId="23536"/>
    <cellStyle name="Normal 7 2 10 2 14" xfId="12585"/>
    <cellStyle name="Normal 7 2 10 2 14 2" xfId="23537"/>
    <cellStyle name="Normal 7 2 10 2 15" xfId="12586"/>
    <cellStyle name="Normal 7 2 10 2 15 2" xfId="23538"/>
    <cellStyle name="Normal 7 2 10 2 16" xfId="23532"/>
    <cellStyle name="Normal 7 2 10 2 2" xfId="12587"/>
    <cellStyle name="Normal 7 2 10 2 2 2" xfId="12588"/>
    <cellStyle name="Normal 7 2 10 2 2 2 2" xfId="12589"/>
    <cellStyle name="Normal 7 2 10 2 2 2 3" xfId="23539"/>
    <cellStyle name="Normal 7 2 10 2 3" xfId="12590"/>
    <cellStyle name="Normal 7 2 10 2 4" xfId="12591"/>
    <cellStyle name="Normal 7 2 10 2 5" xfId="12592"/>
    <cellStyle name="Normal 7 2 10 2 5 2" xfId="23540"/>
    <cellStyle name="Normal 7 2 10 2 6" xfId="12593"/>
    <cellStyle name="Normal 7 2 10 2 6 2" xfId="23541"/>
    <cellStyle name="Normal 7 2 10 2 7" xfId="12594"/>
    <cellStyle name="Normal 7 2 10 2 7 2" xfId="23542"/>
    <cellStyle name="Normal 7 2 10 2 8" xfId="12595"/>
    <cellStyle name="Normal 7 2 10 2 8 2" xfId="23543"/>
    <cellStyle name="Normal 7 2 10 2 9" xfId="12596"/>
    <cellStyle name="Normal 7 2 10 2 9 2" xfId="23544"/>
    <cellStyle name="Normal 7 2 10 3" xfId="12597"/>
    <cellStyle name="Normal 7 2 10 4" xfId="12598"/>
    <cellStyle name="Normal 7 2 10 5" xfId="12599"/>
    <cellStyle name="Normal 7 2 10 6" xfId="12600"/>
    <cellStyle name="Normal 7 2 10 7" xfId="12601"/>
    <cellStyle name="Normal 7 2 10 8" xfId="12602"/>
    <cellStyle name="Normal 7 2 10 9" xfId="12603"/>
    <cellStyle name="Normal 7 2 10 9 10" xfId="12604"/>
    <cellStyle name="Normal 7 2 10 9 10 2" xfId="23546"/>
    <cellStyle name="Normal 7 2 10 9 11" xfId="12605"/>
    <cellStyle name="Normal 7 2 10 9 11 2" xfId="23547"/>
    <cellStyle name="Normal 7 2 10 9 12" xfId="12606"/>
    <cellStyle name="Normal 7 2 10 9 12 2" xfId="23548"/>
    <cellStyle name="Normal 7 2 10 9 13" xfId="12607"/>
    <cellStyle name="Normal 7 2 10 9 13 2" xfId="23549"/>
    <cellStyle name="Normal 7 2 10 9 14" xfId="23545"/>
    <cellStyle name="Normal 7 2 10 9 2" xfId="12608"/>
    <cellStyle name="Normal 7 2 10 9 2 2" xfId="12609"/>
    <cellStyle name="Normal 7 2 10 9 2 2 2" xfId="23550"/>
    <cellStyle name="Normal 7 2 10 9 3" xfId="12610"/>
    <cellStyle name="Normal 7 2 10 9 3 2" xfId="23551"/>
    <cellStyle name="Normal 7 2 10 9 4" xfId="12611"/>
    <cellStyle name="Normal 7 2 10 9 4 2" xfId="23552"/>
    <cellStyle name="Normal 7 2 10 9 5" xfId="12612"/>
    <cellStyle name="Normal 7 2 10 9 5 2" xfId="23553"/>
    <cellStyle name="Normal 7 2 10 9 6" xfId="12613"/>
    <cellStyle name="Normal 7 2 10 9 6 2" xfId="23554"/>
    <cellStyle name="Normal 7 2 10 9 7" xfId="12614"/>
    <cellStyle name="Normal 7 2 10 9 7 2" xfId="23555"/>
    <cellStyle name="Normal 7 2 10 9 8" xfId="12615"/>
    <cellStyle name="Normal 7 2 10 9 8 2" xfId="23556"/>
    <cellStyle name="Normal 7 2 10 9 9" xfId="12616"/>
    <cellStyle name="Normal 7 2 10 9 9 2" xfId="23557"/>
    <cellStyle name="Normal 7 2 100" xfId="12617"/>
    <cellStyle name="Normal 7 2 101" xfId="12618"/>
    <cellStyle name="Normal 7 2 102" xfId="12619"/>
    <cellStyle name="Normal 7 2 103" xfId="12620"/>
    <cellStyle name="Normal 7 2 104" xfId="12621"/>
    <cellStyle name="Normal 7 2 105" xfId="12622"/>
    <cellStyle name="Normal 7 2 106" xfId="12623"/>
    <cellStyle name="Normal 7 2 107" xfId="12624"/>
    <cellStyle name="Normal 7 2 108" xfId="12625"/>
    <cellStyle name="Normal 7 2 109" xfId="12626"/>
    <cellStyle name="Normal 7 2 11" xfId="12627"/>
    <cellStyle name="Normal 7 2 11 10" xfId="12628"/>
    <cellStyle name="Normal 7 2 11 10 10" xfId="12629"/>
    <cellStyle name="Normal 7 2 11 10 10 2" xfId="23559"/>
    <cellStyle name="Normal 7 2 11 10 11" xfId="12630"/>
    <cellStyle name="Normal 7 2 11 10 11 2" xfId="23560"/>
    <cellStyle name="Normal 7 2 11 10 12" xfId="12631"/>
    <cellStyle name="Normal 7 2 11 10 12 2" xfId="23561"/>
    <cellStyle name="Normal 7 2 11 10 13" xfId="23558"/>
    <cellStyle name="Normal 7 2 11 10 2" xfId="12632"/>
    <cellStyle name="Normal 7 2 11 10 2 2" xfId="23562"/>
    <cellStyle name="Normal 7 2 11 10 3" xfId="12633"/>
    <cellStyle name="Normal 7 2 11 10 3 2" xfId="23563"/>
    <cellStyle name="Normal 7 2 11 10 4" xfId="12634"/>
    <cellStyle name="Normal 7 2 11 10 4 2" xfId="23564"/>
    <cellStyle name="Normal 7 2 11 10 5" xfId="12635"/>
    <cellStyle name="Normal 7 2 11 10 5 2" xfId="23565"/>
    <cellStyle name="Normal 7 2 11 10 6" xfId="12636"/>
    <cellStyle name="Normal 7 2 11 10 6 2" xfId="23566"/>
    <cellStyle name="Normal 7 2 11 10 7" xfId="12637"/>
    <cellStyle name="Normal 7 2 11 10 7 2" xfId="23567"/>
    <cellStyle name="Normal 7 2 11 10 8" xfId="12638"/>
    <cellStyle name="Normal 7 2 11 10 8 2" xfId="23568"/>
    <cellStyle name="Normal 7 2 11 10 9" xfId="12639"/>
    <cellStyle name="Normal 7 2 11 10 9 2" xfId="23569"/>
    <cellStyle name="Normal 7 2 11 2" xfId="12640"/>
    <cellStyle name="Normal 7 2 11 2 10" xfId="12641"/>
    <cellStyle name="Normal 7 2 11 2 10 2" xfId="23571"/>
    <cellStyle name="Normal 7 2 11 2 11" xfId="12642"/>
    <cellStyle name="Normal 7 2 11 2 11 2" xfId="23572"/>
    <cellStyle name="Normal 7 2 11 2 12" xfId="12643"/>
    <cellStyle name="Normal 7 2 11 2 12 2" xfId="23573"/>
    <cellStyle name="Normal 7 2 11 2 13" xfId="12644"/>
    <cellStyle name="Normal 7 2 11 2 13 2" xfId="23574"/>
    <cellStyle name="Normal 7 2 11 2 14" xfId="12645"/>
    <cellStyle name="Normal 7 2 11 2 14 2" xfId="23575"/>
    <cellStyle name="Normal 7 2 11 2 15" xfId="12646"/>
    <cellStyle name="Normal 7 2 11 2 15 2" xfId="23576"/>
    <cellStyle name="Normal 7 2 11 2 16" xfId="23570"/>
    <cellStyle name="Normal 7 2 11 2 2" xfId="12647"/>
    <cellStyle name="Normal 7 2 11 2 2 2" xfId="12648"/>
    <cellStyle name="Normal 7 2 11 2 2 2 2" xfId="12649"/>
    <cellStyle name="Normal 7 2 11 2 2 2 3" xfId="23577"/>
    <cellStyle name="Normal 7 2 11 2 3" xfId="12650"/>
    <cellStyle name="Normal 7 2 11 2 4" xfId="12651"/>
    <cellStyle name="Normal 7 2 11 2 5" xfId="12652"/>
    <cellStyle name="Normal 7 2 11 2 5 2" xfId="23578"/>
    <cellStyle name="Normal 7 2 11 2 6" xfId="12653"/>
    <cellStyle name="Normal 7 2 11 2 6 2" xfId="23579"/>
    <cellStyle name="Normal 7 2 11 2 7" xfId="12654"/>
    <cellStyle name="Normal 7 2 11 2 7 2" xfId="23580"/>
    <cellStyle name="Normal 7 2 11 2 8" xfId="12655"/>
    <cellStyle name="Normal 7 2 11 2 8 2" xfId="23581"/>
    <cellStyle name="Normal 7 2 11 2 9" xfId="12656"/>
    <cellStyle name="Normal 7 2 11 2 9 2" xfId="23582"/>
    <cellStyle name="Normal 7 2 11 3" xfId="12657"/>
    <cellStyle name="Normal 7 2 11 4" xfId="12658"/>
    <cellStyle name="Normal 7 2 11 5" xfId="12659"/>
    <cellStyle name="Normal 7 2 11 6" xfId="12660"/>
    <cellStyle name="Normal 7 2 11 7" xfId="12661"/>
    <cellStyle name="Normal 7 2 11 8" xfId="12662"/>
    <cellStyle name="Normal 7 2 11 9" xfId="12663"/>
    <cellStyle name="Normal 7 2 11 9 10" xfId="12664"/>
    <cellStyle name="Normal 7 2 11 9 10 2" xfId="23584"/>
    <cellStyle name="Normal 7 2 11 9 11" xfId="12665"/>
    <cellStyle name="Normal 7 2 11 9 11 2" xfId="23585"/>
    <cellStyle name="Normal 7 2 11 9 12" xfId="12666"/>
    <cellStyle name="Normal 7 2 11 9 12 2" xfId="23586"/>
    <cellStyle name="Normal 7 2 11 9 13" xfId="12667"/>
    <cellStyle name="Normal 7 2 11 9 13 2" xfId="23587"/>
    <cellStyle name="Normal 7 2 11 9 14" xfId="23583"/>
    <cellStyle name="Normal 7 2 11 9 2" xfId="12668"/>
    <cellStyle name="Normal 7 2 11 9 2 2" xfId="12669"/>
    <cellStyle name="Normal 7 2 11 9 2 2 2" xfId="23588"/>
    <cellStyle name="Normal 7 2 11 9 3" xfId="12670"/>
    <cellStyle name="Normal 7 2 11 9 3 2" xfId="23589"/>
    <cellStyle name="Normal 7 2 11 9 4" xfId="12671"/>
    <cellStyle name="Normal 7 2 11 9 4 2" xfId="23590"/>
    <cellStyle name="Normal 7 2 11 9 5" xfId="12672"/>
    <cellStyle name="Normal 7 2 11 9 5 2" xfId="23591"/>
    <cellStyle name="Normal 7 2 11 9 6" xfId="12673"/>
    <cellStyle name="Normal 7 2 11 9 6 2" xfId="23592"/>
    <cellStyle name="Normal 7 2 11 9 7" xfId="12674"/>
    <cellStyle name="Normal 7 2 11 9 7 2" xfId="23593"/>
    <cellStyle name="Normal 7 2 11 9 8" xfId="12675"/>
    <cellStyle name="Normal 7 2 11 9 8 2" xfId="23594"/>
    <cellStyle name="Normal 7 2 11 9 9" xfId="12676"/>
    <cellStyle name="Normal 7 2 11 9 9 2" xfId="23595"/>
    <cellStyle name="Normal 7 2 110" xfId="12677"/>
    <cellStyle name="Normal 7 2 111" xfId="12678"/>
    <cellStyle name="Normal 7 2 112" xfId="12679"/>
    <cellStyle name="Normal 7 2 113" xfId="12680"/>
    <cellStyle name="Normal 7 2 114" xfId="12681"/>
    <cellStyle name="Normal 7 2 115" xfId="12682"/>
    <cellStyle name="Normal 7 2 116" xfId="12683"/>
    <cellStyle name="Normal 7 2 117" xfId="12684"/>
    <cellStyle name="Normal 7 2 118" xfId="12685"/>
    <cellStyle name="Normal 7 2 119" xfId="12686"/>
    <cellStyle name="Normal 7 2 12" xfId="12687"/>
    <cellStyle name="Normal 7 2 12 10" xfId="12688"/>
    <cellStyle name="Normal 7 2 12 10 10" xfId="12689"/>
    <cellStyle name="Normal 7 2 12 10 10 2" xfId="23597"/>
    <cellStyle name="Normal 7 2 12 10 11" xfId="12690"/>
    <cellStyle name="Normal 7 2 12 10 11 2" xfId="23598"/>
    <cellStyle name="Normal 7 2 12 10 12" xfId="12691"/>
    <cellStyle name="Normal 7 2 12 10 12 2" xfId="23599"/>
    <cellStyle name="Normal 7 2 12 10 13" xfId="23596"/>
    <cellStyle name="Normal 7 2 12 10 2" xfId="12692"/>
    <cellStyle name="Normal 7 2 12 10 2 2" xfId="23600"/>
    <cellStyle name="Normal 7 2 12 10 3" xfId="12693"/>
    <cellStyle name="Normal 7 2 12 10 3 2" xfId="23601"/>
    <cellStyle name="Normal 7 2 12 10 4" xfId="12694"/>
    <cellStyle name="Normal 7 2 12 10 4 2" xfId="23602"/>
    <cellStyle name="Normal 7 2 12 10 5" xfId="12695"/>
    <cellStyle name="Normal 7 2 12 10 5 2" xfId="23603"/>
    <cellStyle name="Normal 7 2 12 10 6" xfId="12696"/>
    <cellStyle name="Normal 7 2 12 10 6 2" xfId="23604"/>
    <cellStyle name="Normal 7 2 12 10 7" xfId="12697"/>
    <cellStyle name="Normal 7 2 12 10 7 2" xfId="23605"/>
    <cellStyle name="Normal 7 2 12 10 8" xfId="12698"/>
    <cellStyle name="Normal 7 2 12 10 8 2" xfId="23606"/>
    <cellStyle name="Normal 7 2 12 10 9" xfId="12699"/>
    <cellStyle name="Normal 7 2 12 10 9 2" xfId="23607"/>
    <cellStyle name="Normal 7 2 12 2" xfId="12700"/>
    <cellStyle name="Normal 7 2 12 2 10" xfId="12701"/>
    <cellStyle name="Normal 7 2 12 2 10 2" xfId="23609"/>
    <cellStyle name="Normal 7 2 12 2 11" xfId="12702"/>
    <cellStyle name="Normal 7 2 12 2 11 2" xfId="23610"/>
    <cellStyle name="Normal 7 2 12 2 12" xfId="12703"/>
    <cellStyle name="Normal 7 2 12 2 12 2" xfId="23611"/>
    <cellStyle name="Normal 7 2 12 2 13" xfId="12704"/>
    <cellStyle name="Normal 7 2 12 2 13 2" xfId="23612"/>
    <cellStyle name="Normal 7 2 12 2 14" xfId="12705"/>
    <cellStyle name="Normal 7 2 12 2 14 2" xfId="23613"/>
    <cellStyle name="Normal 7 2 12 2 15" xfId="12706"/>
    <cellStyle name="Normal 7 2 12 2 15 2" xfId="23614"/>
    <cellStyle name="Normal 7 2 12 2 16" xfId="23608"/>
    <cellStyle name="Normal 7 2 12 2 2" xfId="12707"/>
    <cellStyle name="Normal 7 2 12 2 2 2" xfId="12708"/>
    <cellStyle name="Normal 7 2 12 2 2 2 2" xfId="12709"/>
    <cellStyle name="Normal 7 2 12 2 2 2 3" xfId="23615"/>
    <cellStyle name="Normal 7 2 12 2 3" xfId="12710"/>
    <cellStyle name="Normal 7 2 12 2 4" xfId="12711"/>
    <cellStyle name="Normal 7 2 12 2 5" xfId="12712"/>
    <cellStyle name="Normal 7 2 12 2 5 2" xfId="23616"/>
    <cellStyle name="Normal 7 2 12 2 6" xfId="12713"/>
    <cellStyle name="Normal 7 2 12 2 6 2" xfId="23617"/>
    <cellStyle name="Normal 7 2 12 2 7" xfId="12714"/>
    <cellStyle name="Normal 7 2 12 2 7 2" xfId="23618"/>
    <cellStyle name="Normal 7 2 12 2 8" xfId="12715"/>
    <cellStyle name="Normal 7 2 12 2 8 2" xfId="23619"/>
    <cellStyle name="Normal 7 2 12 2 9" xfId="12716"/>
    <cellStyle name="Normal 7 2 12 2 9 2" xfId="23620"/>
    <cellStyle name="Normal 7 2 12 3" xfId="12717"/>
    <cellStyle name="Normal 7 2 12 4" xfId="12718"/>
    <cellStyle name="Normal 7 2 12 5" xfId="12719"/>
    <cellStyle name="Normal 7 2 12 6" xfId="12720"/>
    <cellStyle name="Normal 7 2 12 7" xfId="12721"/>
    <cellStyle name="Normal 7 2 12 8" xfId="12722"/>
    <cellStyle name="Normal 7 2 12 9" xfId="12723"/>
    <cellStyle name="Normal 7 2 12 9 10" xfId="12724"/>
    <cellStyle name="Normal 7 2 12 9 10 2" xfId="23622"/>
    <cellStyle name="Normal 7 2 12 9 11" xfId="12725"/>
    <cellStyle name="Normal 7 2 12 9 11 2" xfId="23623"/>
    <cellStyle name="Normal 7 2 12 9 12" xfId="12726"/>
    <cellStyle name="Normal 7 2 12 9 12 2" xfId="23624"/>
    <cellStyle name="Normal 7 2 12 9 13" xfId="12727"/>
    <cellStyle name="Normal 7 2 12 9 13 2" xfId="23625"/>
    <cellStyle name="Normal 7 2 12 9 14" xfId="23621"/>
    <cellStyle name="Normal 7 2 12 9 2" xfId="12728"/>
    <cellStyle name="Normal 7 2 12 9 2 2" xfId="12729"/>
    <cellStyle name="Normal 7 2 12 9 2 2 2" xfId="23626"/>
    <cellStyle name="Normal 7 2 12 9 3" xfId="12730"/>
    <cellStyle name="Normal 7 2 12 9 3 2" xfId="23627"/>
    <cellStyle name="Normal 7 2 12 9 4" xfId="12731"/>
    <cellStyle name="Normal 7 2 12 9 4 2" xfId="23628"/>
    <cellStyle name="Normal 7 2 12 9 5" xfId="12732"/>
    <cellStyle name="Normal 7 2 12 9 5 2" xfId="23629"/>
    <cellStyle name="Normal 7 2 12 9 6" xfId="12733"/>
    <cellStyle name="Normal 7 2 12 9 6 2" xfId="23630"/>
    <cellStyle name="Normal 7 2 12 9 7" xfId="12734"/>
    <cellStyle name="Normal 7 2 12 9 7 2" xfId="23631"/>
    <cellStyle name="Normal 7 2 12 9 8" xfId="12735"/>
    <cellStyle name="Normal 7 2 12 9 8 2" xfId="23632"/>
    <cellStyle name="Normal 7 2 12 9 9" xfId="12736"/>
    <cellStyle name="Normal 7 2 12 9 9 2" xfId="23633"/>
    <cellStyle name="Normal 7 2 120" xfId="12737"/>
    <cellStyle name="Normal 7 2 121" xfId="12738"/>
    <cellStyle name="Normal 7 2 122" xfId="12739"/>
    <cellStyle name="Normal 7 2 123" xfId="12740"/>
    <cellStyle name="Normal 7 2 124" xfId="12741"/>
    <cellStyle name="Normal 7 2 125" xfId="12742"/>
    <cellStyle name="Normal 7 2 126" xfId="12743"/>
    <cellStyle name="Normal 7 2 127" xfId="12744"/>
    <cellStyle name="Normal 7 2 128" xfId="12745"/>
    <cellStyle name="Normal 7 2 129" xfId="12746"/>
    <cellStyle name="Normal 7 2 13" xfId="12747"/>
    <cellStyle name="Normal 7 2 13 10" xfId="12748"/>
    <cellStyle name="Normal 7 2 13 10 10" xfId="12749"/>
    <cellStyle name="Normal 7 2 13 10 10 2" xfId="23635"/>
    <cellStyle name="Normal 7 2 13 10 11" xfId="12750"/>
    <cellStyle name="Normal 7 2 13 10 11 2" xfId="23636"/>
    <cellStyle name="Normal 7 2 13 10 12" xfId="12751"/>
    <cellStyle name="Normal 7 2 13 10 12 2" xfId="23637"/>
    <cellStyle name="Normal 7 2 13 10 13" xfId="23634"/>
    <cellStyle name="Normal 7 2 13 10 2" xfId="12752"/>
    <cellStyle name="Normal 7 2 13 10 2 2" xfId="23638"/>
    <cellStyle name="Normal 7 2 13 10 3" xfId="12753"/>
    <cellStyle name="Normal 7 2 13 10 3 2" xfId="23639"/>
    <cellStyle name="Normal 7 2 13 10 4" xfId="12754"/>
    <cellStyle name="Normal 7 2 13 10 4 2" xfId="23640"/>
    <cellStyle name="Normal 7 2 13 10 5" xfId="12755"/>
    <cellStyle name="Normal 7 2 13 10 5 2" xfId="23641"/>
    <cellStyle name="Normal 7 2 13 10 6" xfId="12756"/>
    <cellStyle name="Normal 7 2 13 10 6 2" xfId="23642"/>
    <cellStyle name="Normal 7 2 13 10 7" xfId="12757"/>
    <cellStyle name="Normal 7 2 13 10 7 2" xfId="23643"/>
    <cellStyle name="Normal 7 2 13 10 8" xfId="12758"/>
    <cellStyle name="Normal 7 2 13 10 8 2" xfId="23644"/>
    <cellStyle name="Normal 7 2 13 10 9" xfId="12759"/>
    <cellStyle name="Normal 7 2 13 10 9 2" xfId="23645"/>
    <cellStyle name="Normal 7 2 13 2" xfId="12760"/>
    <cellStyle name="Normal 7 2 13 2 10" xfId="12761"/>
    <cellStyle name="Normal 7 2 13 2 10 2" xfId="23647"/>
    <cellStyle name="Normal 7 2 13 2 11" xfId="12762"/>
    <cellStyle name="Normal 7 2 13 2 11 2" xfId="23648"/>
    <cellStyle name="Normal 7 2 13 2 12" xfId="12763"/>
    <cellStyle name="Normal 7 2 13 2 12 2" xfId="23649"/>
    <cellStyle name="Normal 7 2 13 2 13" xfId="12764"/>
    <cellStyle name="Normal 7 2 13 2 13 2" xfId="23650"/>
    <cellStyle name="Normal 7 2 13 2 14" xfId="12765"/>
    <cellStyle name="Normal 7 2 13 2 14 2" xfId="23651"/>
    <cellStyle name="Normal 7 2 13 2 15" xfId="12766"/>
    <cellStyle name="Normal 7 2 13 2 15 2" xfId="23652"/>
    <cellStyle name="Normal 7 2 13 2 16" xfId="23646"/>
    <cellStyle name="Normal 7 2 13 2 2" xfId="12767"/>
    <cellStyle name="Normal 7 2 13 2 2 2" xfId="12768"/>
    <cellStyle name="Normal 7 2 13 2 2 2 2" xfId="12769"/>
    <cellStyle name="Normal 7 2 13 2 2 2 3" xfId="23653"/>
    <cellStyle name="Normal 7 2 13 2 3" xfId="12770"/>
    <cellStyle name="Normal 7 2 13 2 4" xfId="12771"/>
    <cellStyle name="Normal 7 2 13 2 5" xfId="12772"/>
    <cellStyle name="Normal 7 2 13 2 5 2" xfId="23654"/>
    <cellStyle name="Normal 7 2 13 2 6" xfId="12773"/>
    <cellStyle name="Normal 7 2 13 2 6 2" xfId="23655"/>
    <cellStyle name="Normal 7 2 13 2 7" xfId="12774"/>
    <cellStyle name="Normal 7 2 13 2 7 2" xfId="23656"/>
    <cellStyle name="Normal 7 2 13 2 8" xfId="12775"/>
    <cellStyle name="Normal 7 2 13 2 8 2" xfId="23657"/>
    <cellStyle name="Normal 7 2 13 2 9" xfId="12776"/>
    <cellStyle name="Normal 7 2 13 2 9 2" xfId="23658"/>
    <cellStyle name="Normal 7 2 13 3" xfId="12777"/>
    <cellStyle name="Normal 7 2 13 4" xfId="12778"/>
    <cellStyle name="Normal 7 2 13 5" xfId="12779"/>
    <cellStyle name="Normal 7 2 13 6" xfId="12780"/>
    <cellStyle name="Normal 7 2 13 7" xfId="12781"/>
    <cellStyle name="Normal 7 2 13 8" xfId="12782"/>
    <cellStyle name="Normal 7 2 13 9" xfId="12783"/>
    <cellStyle name="Normal 7 2 13 9 10" xfId="12784"/>
    <cellStyle name="Normal 7 2 13 9 10 2" xfId="23660"/>
    <cellStyle name="Normal 7 2 13 9 11" xfId="12785"/>
    <cellStyle name="Normal 7 2 13 9 11 2" xfId="23661"/>
    <cellStyle name="Normal 7 2 13 9 12" xfId="12786"/>
    <cellStyle name="Normal 7 2 13 9 12 2" xfId="23662"/>
    <cellStyle name="Normal 7 2 13 9 13" xfId="12787"/>
    <cellStyle name="Normal 7 2 13 9 13 2" xfId="23663"/>
    <cellStyle name="Normal 7 2 13 9 14" xfId="23659"/>
    <cellStyle name="Normal 7 2 13 9 2" xfId="12788"/>
    <cellStyle name="Normal 7 2 13 9 2 2" xfId="12789"/>
    <cellStyle name="Normal 7 2 13 9 2 2 2" xfId="23664"/>
    <cellStyle name="Normal 7 2 13 9 3" xfId="12790"/>
    <cellStyle name="Normal 7 2 13 9 3 2" xfId="23665"/>
    <cellStyle name="Normal 7 2 13 9 4" xfId="12791"/>
    <cellStyle name="Normal 7 2 13 9 4 2" xfId="23666"/>
    <cellStyle name="Normal 7 2 13 9 5" xfId="12792"/>
    <cellStyle name="Normal 7 2 13 9 5 2" xfId="23667"/>
    <cellStyle name="Normal 7 2 13 9 6" xfId="12793"/>
    <cellStyle name="Normal 7 2 13 9 6 2" xfId="23668"/>
    <cellStyle name="Normal 7 2 13 9 7" xfId="12794"/>
    <cellStyle name="Normal 7 2 13 9 7 2" xfId="23669"/>
    <cellStyle name="Normal 7 2 13 9 8" xfId="12795"/>
    <cellStyle name="Normal 7 2 13 9 8 2" xfId="23670"/>
    <cellStyle name="Normal 7 2 13 9 9" xfId="12796"/>
    <cellStyle name="Normal 7 2 13 9 9 2" xfId="23671"/>
    <cellStyle name="Normal 7 2 130" xfId="12797"/>
    <cellStyle name="Normal 7 2 131" xfId="12798"/>
    <cellStyle name="Normal 7 2 132" xfId="12799"/>
    <cellStyle name="Normal 7 2 133" xfId="12800"/>
    <cellStyle name="Normal 7 2 134" xfId="12801"/>
    <cellStyle name="Normal 7 2 135" xfId="12802"/>
    <cellStyle name="Normal 7 2 136" xfId="12803"/>
    <cellStyle name="Normal 7 2 137" xfId="12804"/>
    <cellStyle name="Normal 7 2 138" xfId="12805"/>
    <cellStyle name="Normal 7 2 139" xfId="12806"/>
    <cellStyle name="Normal 7 2 14" xfId="12807"/>
    <cellStyle name="Normal 7 2 14 10" xfId="12808"/>
    <cellStyle name="Normal 7 2 14 10 10" xfId="12809"/>
    <cellStyle name="Normal 7 2 14 10 10 2" xfId="23673"/>
    <cellStyle name="Normal 7 2 14 10 11" xfId="12810"/>
    <cellStyle name="Normal 7 2 14 10 11 2" xfId="23674"/>
    <cellStyle name="Normal 7 2 14 10 12" xfId="12811"/>
    <cellStyle name="Normal 7 2 14 10 12 2" xfId="23675"/>
    <cellStyle name="Normal 7 2 14 10 13" xfId="23672"/>
    <cellStyle name="Normal 7 2 14 10 2" xfId="12812"/>
    <cellStyle name="Normal 7 2 14 10 2 2" xfId="23676"/>
    <cellStyle name="Normal 7 2 14 10 3" xfId="12813"/>
    <cellStyle name="Normal 7 2 14 10 3 2" xfId="23677"/>
    <cellStyle name="Normal 7 2 14 10 4" xfId="12814"/>
    <cellStyle name="Normal 7 2 14 10 4 2" xfId="23678"/>
    <cellStyle name="Normal 7 2 14 10 5" xfId="12815"/>
    <cellStyle name="Normal 7 2 14 10 5 2" xfId="23679"/>
    <cellStyle name="Normal 7 2 14 10 6" xfId="12816"/>
    <cellStyle name="Normal 7 2 14 10 6 2" xfId="23680"/>
    <cellStyle name="Normal 7 2 14 10 7" xfId="12817"/>
    <cellStyle name="Normal 7 2 14 10 7 2" xfId="23681"/>
    <cellStyle name="Normal 7 2 14 10 8" xfId="12818"/>
    <cellStyle name="Normal 7 2 14 10 8 2" xfId="23682"/>
    <cellStyle name="Normal 7 2 14 10 9" xfId="12819"/>
    <cellStyle name="Normal 7 2 14 10 9 2" xfId="23683"/>
    <cellStyle name="Normal 7 2 14 2" xfId="12820"/>
    <cellStyle name="Normal 7 2 14 2 10" xfId="12821"/>
    <cellStyle name="Normal 7 2 14 2 10 2" xfId="23685"/>
    <cellStyle name="Normal 7 2 14 2 11" xfId="12822"/>
    <cellStyle name="Normal 7 2 14 2 11 2" xfId="23686"/>
    <cellStyle name="Normal 7 2 14 2 12" xfId="12823"/>
    <cellStyle name="Normal 7 2 14 2 12 2" xfId="23687"/>
    <cellStyle name="Normal 7 2 14 2 13" xfId="12824"/>
    <cellStyle name="Normal 7 2 14 2 13 2" xfId="23688"/>
    <cellStyle name="Normal 7 2 14 2 14" xfId="12825"/>
    <cellStyle name="Normal 7 2 14 2 14 2" xfId="23689"/>
    <cellStyle name="Normal 7 2 14 2 15" xfId="12826"/>
    <cellStyle name="Normal 7 2 14 2 15 2" xfId="23690"/>
    <cellStyle name="Normal 7 2 14 2 16" xfId="23684"/>
    <cellStyle name="Normal 7 2 14 2 2" xfId="12827"/>
    <cellStyle name="Normal 7 2 14 2 2 2" xfId="12828"/>
    <cellStyle name="Normal 7 2 14 2 2 2 2" xfId="12829"/>
    <cellStyle name="Normal 7 2 14 2 2 2 3" xfId="23691"/>
    <cellStyle name="Normal 7 2 14 2 3" xfId="12830"/>
    <cellStyle name="Normal 7 2 14 2 4" xfId="12831"/>
    <cellStyle name="Normal 7 2 14 2 5" xfId="12832"/>
    <cellStyle name="Normal 7 2 14 2 5 2" xfId="23692"/>
    <cellStyle name="Normal 7 2 14 2 6" xfId="12833"/>
    <cellStyle name="Normal 7 2 14 2 6 2" xfId="23693"/>
    <cellStyle name="Normal 7 2 14 2 7" xfId="12834"/>
    <cellStyle name="Normal 7 2 14 2 7 2" xfId="23694"/>
    <cellStyle name="Normal 7 2 14 2 8" xfId="12835"/>
    <cellStyle name="Normal 7 2 14 2 8 2" xfId="23695"/>
    <cellStyle name="Normal 7 2 14 2 9" xfId="12836"/>
    <cellStyle name="Normal 7 2 14 2 9 2" xfId="23696"/>
    <cellStyle name="Normal 7 2 14 3" xfId="12837"/>
    <cellStyle name="Normal 7 2 14 4" xfId="12838"/>
    <cellStyle name="Normal 7 2 14 5" xfId="12839"/>
    <cellStyle name="Normal 7 2 14 6" xfId="12840"/>
    <cellStyle name="Normal 7 2 14 7" xfId="12841"/>
    <cellStyle name="Normal 7 2 14 8" xfId="12842"/>
    <cellStyle name="Normal 7 2 14 9" xfId="12843"/>
    <cellStyle name="Normal 7 2 14 9 10" xfId="12844"/>
    <cellStyle name="Normal 7 2 14 9 10 2" xfId="23698"/>
    <cellStyle name="Normal 7 2 14 9 11" xfId="12845"/>
    <cellStyle name="Normal 7 2 14 9 11 2" xfId="23699"/>
    <cellStyle name="Normal 7 2 14 9 12" xfId="12846"/>
    <cellStyle name="Normal 7 2 14 9 12 2" xfId="23700"/>
    <cellStyle name="Normal 7 2 14 9 13" xfId="12847"/>
    <cellStyle name="Normal 7 2 14 9 13 2" xfId="23701"/>
    <cellStyle name="Normal 7 2 14 9 14" xfId="23697"/>
    <cellStyle name="Normal 7 2 14 9 2" xfId="12848"/>
    <cellStyle name="Normal 7 2 14 9 2 2" xfId="12849"/>
    <cellStyle name="Normal 7 2 14 9 2 2 2" xfId="23702"/>
    <cellStyle name="Normal 7 2 14 9 3" xfId="12850"/>
    <cellStyle name="Normal 7 2 14 9 3 2" xfId="23703"/>
    <cellStyle name="Normal 7 2 14 9 4" xfId="12851"/>
    <cellStyle name="Normal 7 2 14 9 4 2" xfId="23704"/>
    <cellStyle name="Normal 7 2 14 9 5" xfId="12852"/>
    <cellStyle name="Normal 7 2 14 9 5 2" xfId="23705"/>
    <cellStyle name="Normal 7 2 14 9 6" xfId="12853"/>
    <cellStyle name="Normal 7 2 14 9 6 2" xfId="23706"/>
    <cellStyle name="Normal 7 2 14 9 7" xfId="12854"/>
    <cellStyle name="Normal 7 2 14 9 7 2" xfId="23707"/>
    <cellStyle name="Normal 7 2 14 9 8" xfId="12855"/>
    <cellStyle name="Normal 7 2 14 9 8 2" xfId="23708"/>
    <cellStyle name="Normal 7 2 14 9 9" xfId="12856"/>
    <cellStyle name="Normal 7 2 14 9 9 2" xfId="23709"/>
    <cellStyle name="Normal 7 2 140" xfId="12857"/>
    <cellStyle name="Normal 7 2 141" xfId="12858"/>
    <cellStyle name="Normal 7 2 142" xfId="12859"/>
    <cellStyle name="Normal 7 2 143" xfId="12860"/>
    <cellStyle name="Normal 7 2 144" xfId="12861"/>
    <cellStyle name="Normal 7 2 145" xfId="12862"/>
    <cellStyle name="Normal 7 2 146" xfId="12863"/>
    <cellStyle name="Normal 7 2 147" xfId="12864"/>
    <cellStyle name="Normal 7 2 148" xfId="12865"/>
    <cellStyle name="Normal 7 2 149" xfId="12866"/>
    <cellStyle name="Normal 7 2 15" xfId="12867"/>
    <cellStyle name="Normal 7 2 15 10" xfId="12868"/>
    <cellStyle name="Normal 7 2 15 10 10" xfId="12869"/>
    <cellStyle name="Normal 7 2 15 10 10 2" xfId="23711"/>
    <cellStyle name="Normal 7 2 15 10 11" xfId="12870"/>
    <cellStyle name="Normal 7 2 15 10 11 2" xfId="23712"/>
    <cellStyle name="Normal 7 2 15 10 12" xfId="12871"/>
    <cellStyle name="Normal 7 2 15 10 12 2" xfId="23713"/>
    <cellStyle name="Normal 7 2 15 10 13" xfId="23710"/>
    <cellStyle name="Normal 7 2 15 10 2" xfId="12872"/>
    <cellStyle name="Normal 7 2 15 10 2 2" xfId="23714"/>
    <cellStyle name="Normal 7 2 15 10 3" xfId="12873"/>
    <cellStyle name="Normal 7 2 15 10 3 2" xfId="23715"/>
    <cellStyle name="Normal 7 2 15 10 4" xfId="12874"/>
    <cellStyle name="Normal 7 2 15 10 4 2" xfId="23716"/>
    <cellStyle name="Normal 7 2 15 10 5" xfId="12875"/>
    <cellStyle name="Normal 7 2 15 10 5 2" xfId="23717"/>
    <cellStyle name="Normal 7 2 15 10 6" xfId="12876"/>
    <cellStyle name="Normal 7 2 15 10 6 2" xfId="23718"/>
    <cellStyle name="Normal 7 2 15 10 7" xfId="12877"/>
    <cellStyle name="Normal 7 2 15 10 7 2" xfId="23719"/>
    <cellStyle name="Normal 7 2 15 10 8" xfId="12878"/>
    <cellStyle name="Normal 7 2 15 10 8 2" xfId="23720"/>
    <cellStyle name="Normal 7 2 15 10 9" xfId="12879"/>
    <cellStyle name="Normal 7 2 15 10 9 2" xfId="23721"/>
    <cellStyle name="Normal 7 2 15 2" xfId="12880"/>
    <cellStyle name="Normal 7 2 15 2 10" xfId="12881"/>
    <cellStyle name="Normal 7 2 15 2 10 2" xfId="23723"/>
    <cellStyle name="Normal 7 2 15 2 11" xfId="12882"/>
    <cellStyle name="Normal 7 2 15 2 11 2" xfId="23724"/>
    <cellStyle name="Normal 7 2 15 2 12" xfId="12883"/>
    <cellStyle name="Normal 7 2 15 2 12 2" xfId="23725"/>
    <cellStyle name="Normal 7 2 15 2 13" xfId="12884"/>
    <cellStyle name="Normal 7 2 15 2 13 2" xfId="23726"/>
    <cellStyle name="Normal 7 2 15 2 14" xfId="12885"/>
    <cellStyle name="Normal 7 2 15 2 14 2" xfId="23727"/>
    <cellStyle name="Normal 7 2 15 2 15" xfId="12886"/>
    <cellStyle name="Normal 7 2 15 2 15 2" xfId="23728"/>
    <cellStyle name="Normal 7 2 15 2 16" xfId="23722"/>
    <cellStyle name="Normal 7 2 15 2 2" xfId="12887"/>
    <cellStyle name="Normal 7 2 15 2 2 2" xfId="12888"/>
    <cellStyle name="Normal 7 2 15 2 2 2 2" xfId="12889"/>
    <cellStyle name="Normal 7 2 15 2 2 2 3" xfId="23729"/>
    <cellStyle name="Normal 7 2 15 2 3" xfId="12890"/>
    <cellStyle name="Normal 7 2 15 2 4" xfId="12891"/>
    <cellStyle name="Normal 7 2 15 2 5" xfId="12892"/>
    <cellStyle name="Normal 7 2 15 2 5 2" xfId="23730"/>
    <cellStyle name="Normal 7 2 15 2 6" xfId="12893"/>
    <cellStyle name="Normal 7 2 15 2 6 2" xfId="23731"/>
    <cellStyle name="Normal 7 2 15 2 7" xfId="12894"/>
    <cellStyle name="Normal 7 2 15 2 7 2" xfId="23732"/>
    <cellStyle name="Normal 7 2 15 2 8" xfId="12895"/>
    <cellStyle name="Normal 7 2 15 2 8 2" xfId="23733"/>
    <cellStyle name="Normal 7 2 15 2 9" xfId="12896"/>
    <cellStyle name="Normal 7 2 15 2 9 2" xfId="23734"/>
    <cellStyle name="Normal 7 2 15 3" xfId="12897"/>
    <cellStyle name="Normal 7 2 15 4" xfId="12898"/>
    <cellStyle name="Normal 7 2 15 5" xfId="12899"/>
    <cellStyle name="Normal 7 2 15 6" xfId="12900"/>
    <cellStyle name="Normal 7 2 15 7" xfId="12901"/>
    <cellStyle name="Normal 7 2 15 8" xfId="12902"/>
    <cellStyle name="Normal 7 2 15 9" xfId="12903"/>
    <cellStyle name="Normal 7 2 15 9 10" xfId="12904"/>
    <cellStyle name="Normal 7 2 15 9 10 2" xfId="23736"/>
    <cellStyle name="Normal 7 2 15 9 11" xfId="12905"/>
    <cellStyle name="Normal 7 2 15 9 11 2" xfId="23737"/>
    <cellStyle name="Normal 7 2 15 9 12" xfId="12906"/>
    <cellStyle name="Normal 7 2 15 9 12 2" xfId="23738"/>
    <cellStyle name="Normal 7 2 15 9 13" xfId="12907"/>
    <cellStyle name="Normal 7 2 15 9 13 2" xfId="23739"/>
    <cellStyle name="Normal 7 2 15 9 14" xfId="23735"/>
    <cellStyle name="Normal 7 2 15 9 2" xfId="12908"/>
    <cellStyle name="Normal 7 2 15 9 2 2" xfId="12909"/>
    <cellStyle name="Normal 7 2 15 9 2 2 2" xfId="23740"/>
    <cellStyle name="Normal 7 2 15 9 3" xfId="12910"/>
    <cellStyle name="Normal 7 2 15 9 3 2" xfId="23741"/>
    <cellStyle name="Normal 7 2 15 9 4" xfId="12911"/>
    <cellStyle name="Normal 7 2 15 9 4 2" xfId="23742"/>
    <cellStyle name="Normal 7 2 15 9 5" xfId="12912"/>
    <cellStyle name="Normal 7 2 15 9 5 2" xfId="23743"/>
    <cellStyle name="Normal 7 2 15 9 6" xfId="12913"/>
    <cellStyle name="Normal 7 2 15 9 6 2" xfId="23744"/>
    <cellStyle name="Normal 7 2 15 9 7" xfId="12914"/>
    <cellStyle name="Normal 7 2 15 9 7 2" xfId="23745"/>
    <cellStyle name="Normal 7 2 15 9 8" xfId="12915"/>
    <cellStyle name="Normal 7 2 15 9 8 2" xfId="23746"/>
    <cellStyle name="Normal 7 2 15 9 9" xfId="12916"/>
    <cellStyle name="Normal 7 2 15 9 9 2" xfId="23747"/>
    <cellStyle name="Normal 7 2 150" xfId="12917"/>
    <cellStyle name="Normal 7 2 151" xfId="12918"/>
    <cellStyle name="Normal 7 2 152" xfId="12919"/>
    <cellStyle name="Normal 7 2 153" xfId="12920"/>
    <cellStyle name="Normal 7 2 154" xfId="12921"/>
    <cellStyle name="Normal 7 2 155" xfId="12922"/>
    <cellStyle name="Normal 7 2 156" xfId="12923"/>
    <cellStyle name="Normal 7 2 157" xfId="12924"/>
    <cellStyle name="Normal 7 2 158" xfId="12925"/>
    <cellStyle name="Normal 7 2 159" xfId="12926"/>
    <cellStyle name="Normal 7 2 16" xfId="12927"/>
    <cellStyle name="Normal 7 2 16 10" xfId="12928"/>
    <cellStyle name="Normal 7 2 16 10 10" xfId="12929"/>
    <cellStyle name="Normal 7 2 16 10 10 2" xfId="23749"/>
    <cellStyle name="Normal 7 2 16 10 11" xfId="12930"/>
    <cellStyle name="Normal 7 2 16 10 11 2" xfId="23750"/>
    <cellStyle name="Normal 7 2 16 10 12" xfId="12931"/>
    <cellStyle name="Normal 7 2 16 10 12 2" xfId="23751"/>
    <cellStyle name="Normal 7 2 16 10 13" xfId="23748"/>
    <cellStyle name="Normal 7 2 16 10 2" xfId="12932"/>
    <cellStyle name="Normal 7 2 16 10 2 2" xfId="23752"/>
    <cellStyle name="Normal 7 2 16 10 3" xfId="12933"/>
    <cellStyle name="Normal 7 2 16 10 3 2" xfId="23753"/>
    <cellStyle name="Normal 7 2 16 10 4" xfId="12934"/>
    <cellStyle name="Normal 7 2 16 10 4 2" xfId="23754"/>
    <cellStyle name="Normal 7 2 16 10 5" xfId="12935"/>
    <cellStyle name="Normal 7 2 16 10 5 2" xfId="23755"/>
    <cellStyle name="Normal 7 2 16 10 6" xfId="12936"/>
    <cellStyle name="Normal 7 2 16 10 6 2" xfId="23756"/>
    <cellStyle name="Normal 7 2 16 10 7" xfId="12937"/>
    <cellStyle name="Normal 7 2 16 10 7 2" xfId="23757"/>
    <cellStyle name="Normal 7 2 16 10 8" xfId="12938"/>
    <cellStyle name="Normal 7 2 16 10 8 2" xfId="23758"/>
    <cellStyle name="Normal 7 2 16 10 9" xfId="12939"/>
    <cellStyle name="Normal 7 2 16 10 9 2" xfId="23759"/>
    <cellStyle name="Normal 7 2 16 2" xfId="12940"/>
    <cellStyle name="Normal 7 2 16 2 10" xfId="12941"/>
    <cellStyle name="Normal 7 2 16 2 10 2" xfId="23761"/>
    <cellStyle name="Normal 7 2 16 2 11" xfId="12942"/>
    <cellStyle name="Normal 7 2 16 2 11 2" xfId="23762"/>
    <cellStyle name="Normal 7 2 16 2 12" xfId="12943"/>
    <cellStyle name="Normal 7 2 16 2 12 2" xfId="23763"/>
    <cellStyle name="Normal 7 2 16 2 13" xfId="12944"/>
    <cellStyle name="Normal 7 2 16 2 13 2" xfId="23764"/>
    <cellStyle name="Normal 7 2 16 2 14" xfId="12945"/>
    <cellStyle name="Normal 7 2 16 2 14 2" xfId="23765"/>
    <cellStyle name="Normal 7 2 16 2 15" xfId="12946"/>
    <cellStyle name="Normal 7 2 16 2 15 2" xfId="23766"/>
    <cellStyle name="Normal 7 2 16 2 16" xfId="23760"/>
    <cellStyle name="Normal 7 2 16 2 2" xfId="12947"/>
    <cellStyle name="Normal 7 2 16 2 2 2" xfId="12948"/>
    <cellStyle name="Normal 7 2 16 2 2 2 2" xfId="12949"/>
    <cellStyle name="Normal 7 2 16 2 2 2 3" xfId="23767"/>
    <cellStyle name="Normal 7 2 16 2 3" xfId="12950"/>
    <cellStyle name="Normal 7 2 16 2 4" xfId="12951"/>
    <cellStyle name="Normal 7 2 16 2 5" xfId="12952"/>
    <cellStyle name="Normal 7 2 16 2 5 2" xfId="23768"/>
    <cellStyle name="Normal 7 2 16 2 6" xfId="12953"/>
    <cellStyle name="Normal 7 2 16 2 6 2" xfId="23769"/>
    <cellStyle name="Normal 7 2 16 2 7" xfId="12954"/>
    <cellStyle name="Normal 7 2 16 2 7 2" xfId="23770"/>
    <cellStyle name="Normal 7 2 16 2 8" xfId="12955"/>
    <cellStyle name="Normal 7 2 16 2 8 2" xfId="23771"/>
    <cellStyle name="Normal 7 2 16 2 9" xfId="12956"/>
    <cellStyle name="Normal 7 2 16 2 9 2" xfId="23772"/>
    <cellStyle name="Normal 7 2 16 3" xfId="12957"/>
    <cellStyle name="Normal 7 2 16 4" xfId="12958"/>
    <cellStyle name="Normal 7 2 16 5" xfId="12959"/>
    <cellStyle name="Normal 7 2 16 6" xfId="12960"/>
    <cellStyle name="Normal 7 2 16 7" xfId="12961"/>
    <cellStyle name="Normal 7 2 16 8" xfId="12962"/>
    <cellStyle name="Normal 7 2 16 9" xfId="12963"/>
    <cellStyle name="Normal 7 2 16 9 10" xfId="12964"/>
    <cellStyle name="Normal 7 2 16 9 10 2" xfId="23774"/>
    <cellStyle name="Normal 7 2 16 9 11" xfId="12965"/>
    <cellStyle name="Normal 7 2 16 9 11 2" xfId="23775"/>
    <cellStyle name="Normal 7 2 16 9 12" xfId="12966"/>
    <cellStyle name="Normal 7 2 16 9 12 2" xfId="23776"/>
    <cellStyle name="Normal 7 2 16 9 13" xfId="12967"/>
    <cellStyle name="Normal 7 2 16 9 13 2" xfId="23777"/>
    <cellStyle name="Normal 7 2 16 9 14" xfId="23773"/>
    <cellStyle name="Normal 7 2 16 9 2" xfId="12968"/>
    <cellStyle name="Normal 7 2 16 9 2 2" xfId="12969"/>
    <cellStyle name="Normal 7 2 16 9 2 2 2" xfId="23778"/>
    <cellStyle name="Normal 7 2 16 9 3" xfId="12970"/>
    <cellStyle name="Normal 7 2 16 9 3 2" xfId="23779"/>
    <cellStyle name="Normal 7 2 16 9 4" xfId="12971"/>
    <cellStyle name="Normal 7 2 16 9 4 2" xfId="23780"/>
    <cellStyle name="Normal 7 2 16 9 5" xfId="12972"/>
    <cellStyle name="Normal 7 2 16 9 5 2" xfId="23781"/>
    <cellStyle name="Normal 7 2 16 9 6" xfId="12973"/>
    <cellStyle name="Normal 7 2 16 9 6 2" xfId="23782"/>
    <cellStyle name="Normal 7 2 16 9 7" xfId="12974"/>
    <cellStyle name="Normal 7 2 16 9 7 2" xfId="23783"/>
    <cellStyle name="Normal 7 2 16 9 8" xfId="12975"/>
    <cellStyle name="Normal 7 2 16 9 8 2" xfId="23784"/>
    <cellStyle name="Normal 7 2 16 9 9" xfId="12976"/>
    <cellStyle name="Normal 7 2 16 9 9 2" xfId="23785"/>
    <cellStyle name="Normal 7 2 160" xfId="12977"/>
    <cellStyle name="Normal 7 2 161" xfId="12978"/>
    <cellStyle name="Normal 7 2 162" xfId="12979"/>
    <cellStyle name="Normal 7 2 163" xfId="12980"/>
    <cellStyle name="Normal 7 2 164" xfId="12981"/>
    <cellStyle name="Normal 7 2 165" xfId="12982"/>
    <cellStyle name="Normal 7 2 166" xfId="12983"/>
    <cellStyle name="Normal 7 2 167" xfId="12984"/>
    <cellStyle name="Normal 7 2 168" xfId="12985"/>
    <cellStyle name="Normal 7 2 169" xfId="12986"/>
    <cellStyle name="Normal 7 2 17" xfId="12987"/>
    <cellStyle name="Normal 7 2 17 10" xfId="12988"/>
    <cellStyle name="Normal 7 2 17 10 10" xfId="12989"/>
    <cellStyle name="Normal 7 2 17 10 10 2" xfId="23787"/>
    <cellStyle name="Normal 7 2 17 10 11" xfId="12990"/>
    <cellStyle name="Normal 7 2 17 10 11 2" xfId="23788"/>
    <cellStyle name="Normal 7 2 17 10 12" xfId="12991"/>
    <cellStyle name="Normal 7 2 17 10 12 2" xfId="23789"/>
    <cellStyle name="Normal 7 2 17 10 13" xfId="23786"/>
    <cellStyle name="Normal 7 2 17 10 2" xfId="12992"/>
    <cellStyle name="Normal 7 2 17 10 2 2" xfId="23790"/>
    <cellStyle name="Normal 7 2 17 10 3" xfId="12993"/>
    <cellStyle name="Normal 7 2 17 10 3 2" xfId="23791"/>
    <cellStyle name="Normal 7 2 17 10 4" xfId="12994"/>
    <cellStyle name="Normal 7 2 17 10 4 2" xfId="23792"/>
    <cellStyle name="Normal 7 2 17 10 5" xfId="12995"/>
    <cellStyle name="Normal 7 2 17 10 5 2" xfId="23793"/>
    <cellStyle name="Normal 7 2 17 10 6" xfId="12996"/>
    <cellStyle name="Normal 7 2 17 10 6 2" xfId="23794"/>
    <cellStyle name="Normal 7 2 17 10 7" xfId="12997"/>
    <cellStyle name="Normal 7 2 17 10 7 2" xfId="23795"/>
    <cellStyle name="Normal 7 2 17 10 8" xfId="12998"/>
    <cellStyle name="Normal 7 2 17 10 8 2" xfId="23796"/>
    <cellStyle name="Normal 7 2 17 10 9" xfId="12999"/>
    <cellStyle name="Normal 7 2 17 10 9 2" xfId="23797"/>
    <cellStyle name="Normal 7 2 17 2" xfId="13000"/>
    <cellStyle name="Normal 7 2 17 2 10" xfId="13001"/>
    <cellStyle name="Normal 7 2 17 2 10 2" xfId="23799"/>
    <cellStyle name="Normal 7 2 17 2 11" xfId="13002"/>
    <cellStyle name="Normal 7 2 17 2 11 2" xfId="23800"/>
    <cellStyle name="Normal 7 2 17 2 12" xfId="13003"/>
    <cellStyle name="Normal 7 2 17 2 12 2" xfId="23801"/>
    <cellStyle name="Normal 7 2 17 2 13" xfId="13004"/>
    <cellStyle name="Normal 7 2 17 2 13 2" xfId="23802"/>
    <cellStyle name="Normal 7 2 17 2 14" xfId="13005"/>
    <cellStyle name="Normal 7 2 17 2 14 2" xfId="23803"/>
    <cellStyle name="Normal 7 2 17 2 15" xfId="13006"/>
    <cellStyle name="Normal 7 2 17 2 15 2" xfId="23804"/>
    <cellStyle name="Normal 7 2 17 2 16" xfId="23798"/>
    <cellStyle name="Normal 7 2 17 2 2" xfId="13007"/>
    <cellStyle name="Normal 7 2 17 2 2 2" xfId="13008"/>
    <cellStyle name="Normal 7 2 17 2 2 2 2" xfId="13009"/>
    <cellStyle name="Normal 7 2 17 2 2 2 3" xfId="23805"/>
    <cellStyle name="Normal 7 2 17 2 3" xfId="13010"/>
    <cellStyle name="Normal 7 2 17 2 4" xfId="13011"/>
    <cellStyle name="Normal 7 2 17 2 5" xfId="13012"/>
    <cellStyle name="Normal 7 2 17 2 5 2" xfId="23806"/>
    <cellStyle name="Normal 7 2 17 2 6" xfId="13013"/>
    <cellStyle name="Normal 7 2 17 2 6 2" xfId="23807"/>
    <cellStyle name="Normal 7 2 17 2 7" xfId="13014"/>
    <cellStyle name="Normal 7 2 17 2 7 2" xfId="23808"/>
    <cellStyle name="Normal 7 2 17 2 8" xfId="13015"/>
    <cellStyle name="Normal 7 2 17 2 8 2" xfId="23809"/>
    <cellStyle name="Normal 7 2 17 2 9" xfId="13016"/>
    <cellStyle name="Normal 7 2 17 2 9 2" xfId="23810"/>
    <cellStyle name="Normal 7 2 17 3" xfId="13017"/>
    <cellStyle name="Normal 7 2 17 4" xfId="13018"/>
    <cellStyle name="Normal 7 2 17 5" xfId="13019"/>
    <cellStyle name="Normal 7 2 17 6" xfId="13020"/>
    <cellStyle name="Normal 7 2 17 7" xfId="13021"/>
    <cellStyle name="Normal 7 2 17 8" xfId="13022"/>
    <cellStyle name="Normal 7 2 17 9" xfId="13023"/>
    <cellStyle name="Normal 7 2 17 9 10" xfId="13024"/>
    <cellStyle name="Normal 7 2 17 9 10 2" xfId="23812"/>
    <cellStyle name="Normal 7 2 17 9 11" xfId="13025"/>
    <cellStyle name="Normal 7 2 17 9 11 2" xfId="23813"/>
    <cellStyle name="Normal 7 2 17 9 12" xfId="13026"/>
    <cellStyle name="Normal 7 2 17 9 12 2" xfId="23814"/>
    <cellStyle name="Normal 7 2 17 9 13" xfId="13027"/>
    <cellStyle name="Normal 7 2 17 9 13 2" xfId="23815"/>
    <cellStyle name="Normal 7 2 17 9 14" xfId="23811"/>
    <cellStyle name="Normal 7 2 17 9 2" xfId="13028"/>
    <cellStyle name="Normal 7 2 17 9 2 2" xfId="13029"/>
    <cellStyle name="Normal 7 2 17 9 2 2 2" xfId="23816"/>
    <cellStyle name="Normal 7 2 17 9 3" xfId="13030"/>
    <cellStyle name="Normal 7 2 17 9 3 2" xfId="23817"/>
    <cellStyle name="Normal 7 2 17 9 4" xfId="13031"/>
    <cellStyle name="Normal 7 2 17 9 4 2" xfId="23818"/>
    <cellStyle name="Normal 7 2 17 9 5" xfId="13032"/>
    <cellStyle name="Normal 7 2 17 9 5 2" xfId="23819"/>
    <cellStyle name="Normal 7 2 17 9 6" xfId="13033"/>
    <cellStyle name="Normal 7 2 17 9 6 2" xfId="23820"/>
    <cellStyle name="Normal 7 2 17 9 7" xfId="13034"/>
    <cellStyle name="Normal 7 2 17 9 7 2" xfId="23821"/>
    <cellStyle name="Normal 7 2 17 9 8" xfId="13035"/>
    <cellStyle name="Normal 7 2 17 9 8 2" xfId="23822"/>
    <cellStyle name="Normal 7 2 17 9 9" xfId="13036"/>
    <cellStyle name="Normal 7 2 17 9 9 2" xfId="23823"/>
    <cellStyle name="Normal 7 2 170" xfId="13037"/>
    <cellStyle name="Normal 7 2 171" xfId="13038"/>
    <cellStyle name="Normal 7 2 172" xfId="13039"/>
    <cellStyle name="Normal 7 2 173" xfId="13040"/>
    <cellStyle name="Normal 7 2 174" xfId="13041"/>
    <cellStyle name="Normal 7 2 175" xfId="13042"/>
    <cellStyle name="Normal 7 2 176" xfId="13043"/>
    <cellStyle name="Normal 7 2 177" xfId="13044"/>
    <cellStyle name="Normal 7 2 178" xfId="13045"/>
    <cellStyle name="Normal 7 2 179" xfId="13046"/>
    <cellStyle name="Normal 7 2 18" xfId="13047"/>
    <cellStyle name="Normal 7 2 18 10" xfId="13048"/>
    <cellStyle name="Normal 7 2 18 10 10" xfId="13049"/>
    <cellStyle name="Normal 7 2 18 10 10 2" xfId="23825"/>
    <cellStyle name="Normal 7 2 18 10 11" xfId="13050"/>
    <cellStyle name="Normal 7 2 18 10 11 2" xfId="23826"/>
    <cellStyle name="Normal 7 2 18 10 12" xfId="13051"/>
    <cellStyle name="Normal 7 2 18 10 12 2" xfId="23827"/>
    <cellStyle name="Normal 7 2 18 10 13" xfId="23824"/>
    <cellStyle name="Normal 7 2 18 10 2" xfId="13052"/>
    <cellStyle name="Normal 7 2 18 10 2 2" xfId="23828"/>
    <cellStyle name="Normal 7 2 18 10 3" xfId="13053"/>
    <cellStyle name="Normal 7 2 18 10 3 2" xfId="23829"/>
    <cellStyle name="Normal 7 2 18 10 4" xfId="13054"/>
    <cellStyle name="Normal 7 2 18 10 4 2" xfId="23830"/>
    <cellStyle name="Normal 7 2 18 10 5" xfId="13055"/>
    <cellStyle name="Normal 7 2 18 10 5 2" xfId="23831"/>
    <cellStyle name="Normal 7 2 18 10 6" xfId="13056"/>
    <cellStyle name="Normal 7 2 18 10 6 2" xfId="23832"/>
    <cellStyle name="Normal 7 2 18 10 7" xfId="13057"/>
    <cellStyle name="Normal 7 2 18 10 7 2" xfId="23833"/>
    <cellStyle name="Normal 7 2 18 10 8" xfId="13058"/>
    <cellStyle name="Normal 7 2 18 10 8 2" xfId="23834"/>
    <cellStyle name="Normal 7 2 18 10 9" xfId="13059"/>
    <cellStyle name="Normal 7 2 18 10 9 2" xfId="23835"/>
    <cellStyle name="Normal 7 2 18 2" xfId="13060"/>
    <cellStyle name="Normal 7 2 18 2 10" xfId="13061"/>
    <cellStyle name="Normal 7 2 18 2 10 2" xfId="23837"/>
    <cellStyle name="Normal 7 2 18 2 11" xfId="13062"/>
    <cellStyle name="Normal 7 2 18 2 11 2" xfId="23838"/>
    <cellStyle name="Normal 7 2 18 2 12" xfId="13063"/>
    <cellStyle name="Normal 7 2 18 2 12 2" xfId="23839"/>
    <cellStyle name="Normal 7 2 18 2 13" xfId="13064"/>
    <cellStyle name="Normal 7 2 18 2 13 2" xfId="23840"/>
    <cellStyle name="Normal 7 2 18 2 14" xfId="13065"/>
    <cellStyle name="Normal 7 2 18 2 14 2" xfId="23841"/>
    <cellStyle name="Normal 7 2 18 2 15" xfId="13066"/>
    <cellStyle name="Normal 7 2 18 2 15 2" xfId="23842"/>
    <cellStyle name="Normal 7 2 18 2 16" xfId="23836"/>
    <cellStyle name="Normal 7 2 18 2 2" xfId="13067"/>
    <cellStyle name="Normal 7 2 18 2 2 2" xfId="13068"/>
    <cellStyle name="Normal 7 2 18 2 2 2 2" xfId="13069"/>
    <cellStyle name="Normal 7 2 18 2 2 2 3" xfId="23843"/>
    <cellStyle name="Normal 7 2 18 2 3" xfId="13070"/>
    <cellStyle name="Normal 7 2 18 2 4" xfId="13071"/>
    <cellStyle name="Normal 7 2 18 2 5" xfId="13072"/>
    <cellStyle name="Normal 7 2 18 2 5 2" xfId="23844"/>
    <cellStyle name="Normal 7 2 18 2 6" xfId="13073"/>
    <cellStyle name="Normal 7 2 18 2 6 2" xfId="23845"/>
    <cellStyle name="Normal 7 2 18 2 7" xfId="13074"/>
    <cellStyle name="Normal 7 2 18 2 7 2" xfId="23846"/>
    <cellStyle name="Normal 7 2 18 2 8" xfId="13075"/>
    <cellStyle name="Normal 7 2 18 2 8 2" xfId="23847"/>
    <cellStyle name="Normal 7 2 18 2 9" xfId="13076"/>
    <cellStyle name="Normal 7 2 18 2 9 2" xfId="23848"/>
    <cellStyle name="Normal 7 2 18 3" xfId="13077"/>
    <cellStyle name="Normal 7 2 18 4" xfId="13078"/>
    <cellStyle name="Normal 7 2 18 5" xfId="13079"/>
    <cellStyle name="Normal 7 2 18 6" xfId="13080"/>
    <cellStyle name="Normal 7 2 18 7" xfId="13081"/>
    <cellStyle name="Normal 7 2 18 8" xfId="13082"/>
    <cellStyle name="Normal 7 2 18 9" xfId="13083"/>
    <cellStyle name="Normal 7 2 18 9 10" xfId="13084"/>
    <cellStyle name="Normal 7 2 18 9 10 2" xfId="23850"/>
    <cellStyle name="Normal 7 2 18 9 11" xfId="13085"/>
    <cellStyle name="Normal 7 2 18 9 11 2" xfId="23851"/>
    <cellStyle name="Normal 7 2 18 9 12" xfId="13086"/>
    <cellStyle name="Normal 7 2 18 9 12 2" xfId="23852"/>
    <cellStyle name="Normal 7 2 18 9 13" xfId="13087"/>
    <cellStyle name="Normal 7 2 18 9 13 2" xfId="23853"/>
    <cellStyle name="Normal 7 2 18 9 14" xfId="23849"/>
    <cellStyle name="Normal 7 2 18 9 2" xfId="13088"/>
    <cellStyle name="Normal 7 2 18 9 2 2" xfId="13089"/>
    <cellStyle name="Normal 7 2 18 9 2 2 2" xfId="23854"/>
    <cellStyle name="Normal 7 2 18 9 3" xfId="13090"/>
    <cellStyle name="Normal 7 2 18 9 3 2" xfId="23855"/>
    <cellStyle name="Normal 7 2 18 9 4" xfId="13091"/>
    <cellStyle name="Normal 7 2 18 9 4 2" xfId="23856"/>
    <cellStyle name="Normal 7 2 18 9 5" xfId="13092"/>
    <cellStyle name="Normal 7 2 18 9 5 2" xfId="23857"/>
    <cellStyle name="Normal 7 2 18 9 6" xfId="13093"/>
    <cellStyle name="Normal 7 2 18 9 6 2" xfId="23858"/>
    <cellStyle name="Normal 7 2 18 9 7" xfId="13094"/>
    <cellStyle name="Normal 7 2 18 9 7 2" xfId="23859"/>
    <cellStyle name="Normal 7 2 18 9 8" xfId="13095"/>
    <cellStyle name="Normal 7 2 18 9 8 2" xfId="23860"/>
    <cellStyle name="Normal 7 2 18 9 9" xfId="13096"/>
    <cellStyle name="Normal 7 2 18 9 9 2" xfId="23861"/>
    <cellStyle name="Normal 7 2 180" xfId="13097"/>
    <cellStyle name="Normal 7 2 181" xfId="13098"/>
    <cellStyle name="Normal 7 2 182" xfId="13099"/>
    <cellStyle name="Normal 7 2 183" xfId="13100"/>
    <cellStyle name="Normal 7 2 184" xfId="13101"/>
    <cellStyle name="Normal 7 2 185" xfId="13102"/>
    <cellStyle name="Normal 7 2 186" xfId="13103"/>
    <cellStyle name="Normal 7 2 187" xfId="13104"/>
    <cellStyle name="Normal 7 2 188" xfId="13105"/>
    <cellStyle name="Normal 7 2 19" xfId="13106"/>
    <cellStyle name="Normal 7 2 19 10" xfId="13107"/>
    <cellStyle name="Normal 7 2 19 10 10" xfId="13108"/>
    <cellStyle name="Normal 7 2 19 10 10 2" xfId="23863"/>
    <cellStyle name="Normal 7 2 19 10 11" xfId="13109"/>
    <cellStyle name="Normal 7 2 19 10 11 2" xfId="23864"/>
    <cellStyle name="Normal 7 2 19 10 12" xfId="13110"/>
    <cellStyle name="Normal 7 2 19 10 12 2" xfId="23865"/>
    <cellStyle name="Normal 7 2 19 10 13" xfId="23862"/>
    <cellStyle name="Normal 7 2 19 10 2" xfId="13111"/>
    <cellStyle name="Normal 7 2 19 10 2 2" xfId="23866"/>
    <cellStyle name="Normal 7 2 19 10 3" xfId="13112"/>
    <cellStyle name="Normal 7 2 19 10 3 2" xfId="23867"/>
    <cellStyle name="Normal 7 2 19 10 4" xfId="13113"/>
    <cellStyle name="Normal 7 2 19 10 4 2" xfId="23868"/>
    <cellStyle name="Normal 7 2 19 10 5" xfId="13114"/>
    <cellStyle name="Normal 7 2 19 10 5 2" xfId="23869"/>
    <cellStyle name="Normal 7 2 19 10 6" xfId="13115"/>
    <cellStyle name="Normal 7 2 19 10 6 2" xfId="23870"/>
    <cellStyle name="Normal 7 2 19 10 7" xfId="13116"/>
    <cellStyle name="Normal 7 2 19 10 7 2" xfId="23871"/>
    <cellStyle name="Normal 7 2 19 10 8" xfId="13117"/>
    <cellStyle name="Normal 7 2 19 10 8 2" xfId="23872"/>
    <cellStyle name="Normal 7 2 19 10 9" xfId="13118"/>
    <cellStyle name="Normal 7 2 19 10 9 2" xfId="23873"/>
    <cellStyle name="Normal 7 2 19 2" xfId="13119"/>
    <cellStyle name="Normal 7 2 19 2 10" xfId="13120"/>
    <cellStyle name="Normal 7 2 19 2 10 2" xfId="23875"/>
    <cellStyle name="Normal 7 2 19 2 11" xfId="13121"/>
    <cellStyle name="Normal 7 2 19 2 11 2" xfId="23876"/>
    <cellStyle name="Normal 7 2 19 2 12" xfId="13122"/>
    <cellStyle name="Normal 7 2 19 2 12 2" xfId="23877"/>
    <cellStyle name="Normal 7 2 19 2 13" xfId="13123"/>
    <cellStyle name="Normal 7 2 19 2 13 2" xfId="23878"/>
    <cellStyle name="Normal 7 2 19 2 14" xfId="13124"/>
    <cellStyle name="Normal 7 2 19 2 14 2" xfId="23879"/>
    <cellStyle name="Normal 7 2 19 2 15" xfId="13125"/>
    <cellStyle name="Normal 7 2 19 2 15 2" xfId="23880"/>
    <cellStyle name="Normal 7 2 19 2 16" xfId="23874"/>
    <cellStyle name="Normal 7 2 19 2 2" xfId="13126"/>
    <cellStyle name="Normal 7 2 19 2 2 2" xfId="13127"/>
    <cellStyle name="Normal 7 2 19 2 2 2 2" xfId="13128"/>
    <cellStyle name="Normal 7 2 19 2 2 2 3" xfId="23881"/>
    <cellStyle name="Normal 7 2 19 2 3" xfId="13129"/>
    <cellStyle name="Normal 7 2 19 2 4" xfId="13130"/>
    <cellStyle name="Normal 7 2 19 2 5" xfId="13131"/>
    <cellStyle name="Normal 7 2 19 2 5 2" xfId="23882"/>
    <cellStyle name="Normal 7 2 19 2 6" xfId="13132"/>
    <cellStyle name="Normal 7 2 19 2 6 2" xfId="23883"/>
    <cellStyle name="Normal 7 2 19 2 7" xfId="13133"/>
    <cellStyle name="Normal 7 2 19 2 7 2" xfId="23884"/>
    <cellStyle name="Normal 7 2 19 2 8" xfId="13134"/>
    <cellStyle name="Normal 7 2 19 2 8 2" xfId="23885"/>
    <cellStyle name="Normal 7 2 19 2 9" xfId="13135"/>
    <cellStyle name="Normal 7 2 19 2 9 2" xfId="23886"/>
    <cellStyle name="Normal 7 2 19 3" xfId="13136"/>
    <cellStyle name="Normal 7 2 19 4" xfId="13137"/>
    <cellStyle name="Normal 7 2 19 5" xfId="13138"/>
    <cellStyle name="Normal 7 2 19 6" xfId="13139"/>
    <cellStyle name="Normal 7 2 19 7" xfId="13140"/>
    <cellStyle name="Normal 7 2 19 8" xfId="13141"/>
    <cellStyle name="Normal 7 2 19 9" xfId="13142"/>
    <cellStyle name="Normal 7 2 19 9 10" xfId="13143"/>
    <cellStyle name="Normal 7 2 19 9 10 2" xfId="23888"/>
    <cellStyle name="Normal 7 2 19 9 11" xfId="13144"/>
    <cellStyle name="Normal 7 2 19 9 11 2" xfId="23889"/>
    <cellStyle name="Normal 7 2 19 9 12" xfId="13145"/>
    <cellStyle name="Normal 7 2 19 9 12 2" xfId="23890"/>
    <cellStyle name="Normal 7 2 19 9 13" xfId="13146"/>
    <cellStyle name="Normal 7 2 19 9 13 2" xfId="23891"/>
    <cellStyle name="Normal 7 2 19 9 14" xfId="23887"/>
    <cellStyle name="Normal 7 2 19 9 2" xfId="13147"/>
    <cellStyle name="Normal 7 2 19 9 2 2" xfId="13148"/>
    <cellStyle name="Normal 7 2 19 9 2 2 2" xfId="23892"/>
    <cellStyle name="Normal 7 2 19 9 3" xfId="13149"/>
    <cellStyle name="Normal 7 2 19 9 3 2" xfId="23893"/>
    <cellStyle name="Normal 7 2 19 9 4" xfId="13150"/>
    <cellStyle name="Normal 7 2 19 9 4 2" xfId="23894"/>
    <cellStyle name="Normal 7 2 19 9 5" xfId="13151"/>
    <cellStyle name="Normal 7 2 19 9 5 2" xfId="23895"/>
    <cellStyle name="Normal 7 2 19 9 6" xfId="13152"/>
    <cellStyle name="Normal 7 2 19 9 6 2" xfId="23896"/>
    <cellStyle name="Normal 7 2 19 9 7" xfId="13153"/>
    <cellStyle name="Normal 7 2 19 9 7 2" xfId="23897"/>
    <cellStyle name="Normal 7 2 19 9 8" xfId="13154"/>
    <cellStyle name="Normal 7 2 19 9 8 2" xfId="23898"/>
    <cellStyle name="Normal 7 2 19 9 9" xfId="13155"/>
    <cellStyle name="Normal 7 2 19 9 9 2" xfId="23899"/>
    <cellStyle name="Normal 7 2 2" xfId="13156"/>
    <cellStyle name="Normal 7 2 20" xfId="13157"/>
    <cellStyle name="Normal 7 2 20 10" xfId="13158"/>
    <cellStyle name="Normal 7 2 20 10 10" xfId="13159"/>
    <cellStyle name="Normal 7 2 20 10 10 2" xfId="23901"/>
    <cellStyle name="Normal 7 2 20 10 11" xfId="13160"/>
    <cellStyle name="Normal 7 2 20 10 11 2" xfId="23902"/>
    <cellStyle name="Normal 7 2 20 10 12" xfId="13161"/>
    <cellStyle name="Normal 7 2 20 10 12 2" xfId="23903"/>
    <cellStyle name="Normal 7 2 20 10 13" xfId="23900"/>
    <cellStyle name="Normal 7 2 20 10 2" xfId="13162"/>
    <cellStyle name="Normal 7 2 20 10 2 2" xfId="23904"/>
    <cellStyle name="Normal 7 2 20 10 3" xfId="13163"/>
    <cellStyle name="Normal 7 2 20 10 3 2" xfId="23905"/>
    <cellStyle name="Normal 7 2 20 10 4" xfId="13164"/>
    <cellStyle name="Normal 7 2 20 10 4 2" xfId="23906"/>
    <cellStyle name="Normal 7 2 20 10 5" xfId="13165"/>
    <cellStyle name="Normal 7 2 20 10 5 2" xfId="23907"/>
    <cellStyle name="Normal 7 2 20 10 6" xfId="13166"/>
    <cellStyle name="Normal 7 2 20 10 6 2" xfId="23908"/>
    <cellStyle name="Normal 7 2 20 10 7" xfId="13167"/>
    <cellStyle name="Normal 7 2 20 10 7 2" xfId="23909"/>
    <cellStyle name="Normal 7 2 20 10 8" xfId="13168"/>
    <cellStyle name="Normal 7 2 20 10 8 2" xfId="23910"/>
    <cellStyle name="Normal 7 2 20 10 9" xfId="13169"/>
    <cellStyle name="Normal 7 2 20 10 9 2" xfId="23911"/>
    <cellStyle name="Normal 7 2 20 2" xfId="13170"/>
    <cellStyle name="Normal 7 2 20 2 10" xfId="13171"/>
    <cellStyle name="Normal 7 2 20 2 10 2" xfId="23913"/>
    <cellStyle name="Normal 7 2 20 2 11" xfId="13172"/>
    <cellStyle name="Normal 7 2 20 2 11 2" xfId="23914"/>
    <cellStyle name="Normal 7 2 20 2 12" xfId="13173"/>
    <cellStyle name="Normal 7 2 20 2 12 2" xfId="23915"/>
    <cellStyle name="Normal 7 2 20 2 13" xfId="13174"/>
    <cellStyle name="Normal 7 2 20 2 13 2" xfId="23916"/>
    <cellStyle name="Normal 7 2 20 2 14" xfId="13175"/>
    <cellStyle name="Normal 7 2 20 2 14 2" xfId="23917"/>
    <cellStyle name="Normal 7 2 20 2 15" xfId="13176"/>
    <cellStyle name="Normal 7 2 20 2 15 2" xfId="23918"/>
    <cellStyle name="Normal 7 2 20 2 16" xfId="23912"/>
    <cellStyle name="Normal 7 2 20 2 2" xfId="13177"/>
    <cellStyle name="Normal 7 2 20 2 2 2" xfId="13178"/>
    <cellStyle name="Normal 7 2 20 2 2 2 2" xfId="13179"/>
    <cellStyle name="Normal 7 2 20 2 2 2 3" xfId="23919"/>
    <cellStyle name="Normal 7 2 20 2 3" xfId="13180"/>
    <cellStyle name="Normal 7 2 20 2 4" xfId="13181"/>
    <cellStyle name="Normal 7 2 20 2 5" xfId="13182"/>
    <cellStyle name="Normal 7 2 20 2 5 2" xfId="23920"/>
    <cellStyle name="Normal 7 2 20 2 6" xfId="13183"/>
    <cellStyle name="Normal 7 2 20 2 6 2" xfId="23921"/>
    <cellStyle name="Normal 7 2 20 2 7" xfId="13184"/>
    <cellStyle name="Normal 7 2 20 2 7 2" xfId="23922"/>
    <cellStyle name="Normal 7 2 20 2 8" xfId="13185"/>
    <cellStyle name="Normal 7 2 20 2 8 2" xfId="23923"/>
    <cellStyle name="Normal 7 2 20 2 9" xfId="13186"/>
    <cellStyle name="Normal 7 2 20 2 9 2" xfId="23924"/>
    <cellStyle name="Normal 7 2 20 3" xfId="13187"/>
    <cellStyle name="Normal 7 2 20 4" xfId="13188"/>
    <cellStyle name="Normal 7 2 20 5" xfId="13189"/>
    <cellStyle name="Normal 7 2 20 6" xfId="13190"/>
    <cellStyle name="Normal 7 2 20 7" xfId="13191"/>
    <cellStyle name="Normal 7 2 20 8" xfId="13192"/>
    <cellStyle name="Normal 7 2 20 9" xfId="13193"/>
    <cellStyle name="Normal 7 2 20 9 10" xfId="13194"/>
    <cellStyle name="Normal 7 2 20 9 10 2" xfId="23926"/>
    <cellStyle name="Normal 7 2 20 9 11" xfId="13195"/>
    <cellStyle name="Normal 7 2 20 9 11 2" xfId="23927"/>
    <cellStyle name="Normal 7 2 20 9 12" xfId="13196"/>
    <cellStyle name="Normal 7 2 20 9 12 2" xfId="23928"/>
    <cellStyle name="Normal 7 2 20 9 13" xfId="13197"/>
    <cellStyle name="Normal 7 2 20 9 13 2" xfId="23929"/>
    <cellStyle name="Normal 7 2 20 9 14" xfId="23925"/>
    <cellStyle name="Normal 7 2 20 9 2" xfId="13198"/>
    <cellStyle name="Normal 7 2 20 9 2 2" xfId="13199"/>
    <cellStyle name="Normal 7 2 20 9 2 2 2" xfId="23930"/>
    <cellStyle name="Normal 7 2 20 9 3" xfId="13200"/>
    <cellStyle name="Normal 7 2 20 9 3 2" xfId="23931"/>
    <cellStyle name="Normal 7 2 20 9 4" xfId="13201"/>
    <cellStyle name="Normal 7 2 20 9 4 2" xfId="23932"/>
    <cellStyle name="Normal 7 2 20 9 5" xfId="13202"/>
    <cellStyle name="Normal 7 2 20 9 5 2" xfId="23933"/>
    <cellStyle name="Normal 7 2 20 9 6" xfId="13203"/>
    <cellStyle name="Normal 7 2 20 9 6 2" xfId="23934"/>
    <cellStyle name="Normal 7 2 20 9 7" xfId="13204"/>
    <cellStyle name="Normal 7 2 20 9 7 2" xfId="23935"/>
    <cellStyle name="Normal 7 2 20 9 8" xfId="13205"/>
    <cellStyle name="Normal 7 2 20 9 8 2" xfId="23936"/>
    <cellStyle name="Normal 7 2 20 9 9" xfId="13206"/>
    <cellStyle name="Normal 7 2 20 9 9 2" xfId="23937"/>
    <cellStyle name="Normal 7 2 21" xfId="13207"/>
    <cellStyle name="Normal 7 2 21 10" xfId="13208"/>
    <cellStyle name="Normal 7 2 21 10 10" xfId="13209"/>
    <cellStyle name="Normal 7 2 21 10 10 2" xfId="23939"/>
    <cellStyle name="Normal 7 2 21 10 11" xfId="13210"/>
    <cellStyle name="Normal 7 2 21 10 11 2" xfId="23940"/>
    <cellStyle name="Normal 7 2 21 10 12" xfId="13211"/>
    <cellStyle name="Normal 7 2 21 10 12 2" xfId="23941"/>
    <cellStyle name="Normal 7 2 21 10 13" xfId="23938"/>
    <cellStyle name="Normal 7 2 21 10 2" xfId="13212"/>
    <cellStyle name="Normal 7 2 21 10 2 2" xfId="23942"/>
    <cellStyle name="Normal 7 2 21 10 3" xfId="13213"/>
    <cellStyle name="Normal 7 2 21 10 3 2" xfId="23943"/>
    <cellStyle name="Normal 7 2 21 10 4" xfId="13214"/>
    <cellStyle name="Normal 7 2 21 10 4 2" xfId="23944"/>
    <cellStyle name="Normal 7 2 21 10 5" xfId="13215"/>
    <cellStyle name="Normal 7 2 21 10 5 2" xfId="23945"/>
    <cellStyle name="Normal 7 2 21 10 6" xfId="13216"/>
    <cellStyle name="Normal 7 2 21 10 6 2" xfId="23946"/>
    <cellStyle name="Normal 7 2 21 10 7" xfId="13217"/>
    <cellStyle name="Normal 7 2 21 10 7 2" xfId="23947"/>
    <cellStyle name="Normal 7 2 21 10 8" xfId="13218"/>
    <cellStyle name="Normal 7 2 21 10 8 2" xfId="23948"/>
    <cellStyle name="Normal 7 2 21 10 9" xfId="13219"/>
    <cellStyle name="Normal 7 2 21 10 9 2" xfId="23949"/>
    <cellStyle name="Normal 7 2 21 2" xfId="13220"/>
    <cellStyle name="Normal 7 2 21 2 10" xfId="13221"/>
    <cellStyle name="Normal 7 2 21 2 10 2" xfId="23951"/>
    <cellStyle name="Normal 7 2 21 2 11" xfId="13222"/>
    <cellStyle name="Normal 7 2 21 2 11 2" xfId="23952"/>
    <cellStyle name="Normal 7 2 21 2 12" xfId="13223"/>
    <cellStyle name="Normal 7 2 21 2 12 2" xfId="23953"/>
    <cellStyle name="Normal 7 2 21 2 13" xfId="13224"/>
    <cellStyle name="Normal 7 2 21 2 13 2" xfId="23954"/>
    <cellStyle name="Normal 7 2 21 2 14" xfId="13225"/>
    <cellStyle name="Normal 7 2 21 2 14 2" xfId="23955"/>
    <cellStyle name="Normal 7 2 21 2 15" xfId="13226"/>
    <cellStyle name="Normal 7 2 21 2 15 2" xfId="23956"/>
    <cellStyle name="Normal 7 2 21 2 16" xfId="23950"/>
    <cellStyle name="Normal 7 2 21 2 2" xfId="13227"/>
    <cellStyle name="Normal 7 2 21 2 2 2" xfId="13228"/>
    <cellStyle name="Normal 7 2 21 2 2 2 2" xfId="13229"/>
    <cellStyle name="Normal 7 2 21 2 2 2 3" xfId="23957"/>
    <cellStyle name="Normal 7 2 21 2 3" xfId="13230"/>
    <cellStyle name="Normal 7 2 21 2 4" xfId="13231"/>
    <cellStyle name="Normal 7 2 21 2 5" xfId="13232"/>
    <cellStyle name="Normal 7 2 21 2 5 2" xfId="23958"/>
    <cellStyle name="Normal 7 2 21 2 6" xfId="13233"/>
    <cellStyle name="Normal 7 2 21 2 6 2" xfId="23959"/>
    <cellStyle name="Normal 7 2 21 2 7" xfId="13234"/>
    <cellStyle name="Normal 7 2 21 2 7 2" xfId="23960"/>
    <cellStyle name="Normal 7 2 21 2 8" xfId="13235"/>
    <cellStyle name="Normal 7 2 21 2 8 2" xfId="23961"/>
    <cellStyle name="Normal 7 2 21 2 9" xfId="13236"/>
    <cellStyle name="Normal 7 2 21 2 9 2" xfId="23962"/>
    <cellStyle name="Normal 7 2 21 3" xfId="13237"/>
    <cellStyle name="Normal 7 2 21 4" xfId="13238"/>
    <cellStyle name="Normal 7 2 21 5" xfId="13239"/>
    <cellStyle name="Normal 7 2 21 6" xfId="13240"/>
    <cellStyle name="Normal 7 2 21 7" xfId="13241"/>
    <cellStyle name="Normal 7 2 21 8" xfId="13242"/>
    <cellStyle name="Normal 7 2 21 9" xfId="13243"/>
    <cellStyle name="Normal 7 2 21 9 10" xfId="13244"/>
    <cellStyle name="Normal 7 2 21 9 10 2" xfId="23964"/>
    <cellStyle name="Normal 7 2 21 9 11" xfId="13245"/>
    <cellStyle name="Normal 7 2 21 9 11 2" xfId="23965"/>
    <cellStyle name="Normal 7 2 21 9 12" xfId="13246"/>
    <cellStyle name="Normal 7 2 21 9 12 2" xfId="23966"/>
    <cellStyle name="Normal 7 2 21 9 13" xfId="13247"/>
    <cellStyle name="Normal 7 2 21 9 13 2" xfId="23967"/>
    <cellStyle name="Normal 7 2 21 9 14" xfId="23963"/>
    <cellStyle name="Normal 7 2 21 9 2" xfId="13248"/>
    <cellStyle name="Normal 7 2 21 9 2 2" xfId="13249"/>
    <cellStyle name="Normal 7 2 21 9 2 2 2" xfId="23968"/>
    <cellStyle name="Normal 7 2 21 9 3" xfId="13250"/>
    <cellStyle name="Normal 7 2 21 9 3 2" xfId="23969"/>
    <cellStyle name="Normal 7 2 21 9 4" xfId="13251"/>
    <cellStyle name="Normal 7 2 21 9 4 2" xfId="23970"/>
    <cellStyle name="Normal 7 2 21 9 5" xfId="13252"/>
    <cellStyle name="Normal 7 2 21 9 5 2" xfId="23971"/>
    <cellStyle name="Normal 7 2 21 9 6" xfId="13253"/>
    <cellStyle name="Normal 7 2 21 9 6 2" xfId="23972"/>
    <cellStyle name="Normal 7 2 21 9 7" xfId="13254"/>
    <cellStyle name="Normal 7 2 21 9 7 2" xfId="23973"/>
    <cellStyle name="Normal 7 2 21 9 8" xfId="13255"/>
    <cellStyle name="Normal 7 2 21 9 8 2" xfId="23974"/>
    <cellStyle name="Normal 7 2 21 9 9" xfId="13256"/>
    <cellStyle name="Normal 7 2 21 9 9 2" xfId="23975"/>
    <cellStyle name="Normal 7 2 22" xfId="13257"/>
    <cellStyle name="Normal 7 2 22 10" xfId="13258"/>
    <cellStyle name="Normal 7 2 22 10 10" xfId="13259"/>
    <cellStyle name="Normal 7 2 22 10 10 2" xfId="23977"/>
    <cellStyle name="Normal 7 2 22 10 11" xfId="13260"/>
    <cellStyle name="Normal 7 2 22 10 11 2" xfId="23978"/>
    <cellStyle name="Normal 7 2 22 10 12" xfId="13261"/>
    <cellStyle name="Normal 7 2 22 10 12 2" xfId="23979"/>
    <cellStyle name="Normal 7 2 22 10 13" xfId="23976"/>
    <cellStyle name="Normal 7 2 22 10 2" xfId="13262"/>
    <cellStyle name="Normal 7 2 22 10 2 2" xfId="23980"/>
    <cellStyle name="Normal 7 2 22 10 3" xfId="13263"/>
    <cellStyle name="Normal 7 2 22 10 3 2" xfId="23981"/>
    <cellStyle name="Normal 7 2 22 10 4" xfId="13264"/>
    <cellStyle name="Normal 7 2 22 10 4 2" xfId="23982"/>
    <cellStyle name="Normal 7 2 22 10 5" xfId="13265"/>
    <cellStyle name="Normal 7 2 22 10 5 2" xfId="23983"/>
    <cellStyle name="Normal 7 2 22 10 6" xfId="13266"/>
    <cellStyle name="Normal 7 2 22 10 6 2" xfId="23984"/>
    <cellStyle name="Normal 7 2 22 10 7" xfId="13267"/>
    <cellStyle name="Normal 7 2 22 10 7 2" xfId="23985"/>
    <cellStyle name="Normal 7 2 22 10 8" xfId="13268"/>
    <cellStyle name="Normal 7 2 22 10 8 2" xfId="23986"/>
    <cellStyle name="Normal 7 2 22 10 9" xfId="13269"/>
    <cellStyle name="Normal 7 2 22 10 9 2" xfId="23987"/>
    <cellStyle name="Normal 7 2 22 2" xfId="13270"/>
    <cellStyle name="Normal 7 2 22 2 10" xfId="13271"/>
    <cellStyle name="Normal 7 2 22 2 10 2" xfId="23989"/>
    <cellStyle name="Normal 7 2 22 2 11" xfId="13272"/>
    <cellStyle name="Normal 7 2 22 2 11 2" xfId="23990"/>
    <cellStyle name="Normal 7 2 22 2 12" xfId="13273"/>
    <cellStyle name="Normal 7 2 22 2 12 2" xfId="23991"/>
    <cellStyle name="Normal 7 2 22 2 13" xfId="13274"/>
    <cellStyle name="Normal 7 2 22 2 13 2" xfId="23992"/>
    <cellStyle name="Normal 7 2 22 2 14" xfId="13275"/>
    <cellStyle name="Normal 7 2 22 2 14 2" xfId="23993"/>
    <cellStyle name="Normal 7 2 22 2 15" xfId="13276"/>
    <cellStyle name="Normal 7 2 22 2 15 2" xfId="23994"/>
    <cellStyle name="Normal 7 2 22 2 16" xfId="23988"/>
    <cellStyle name="Normal 7 2 22 2 2" xfId="13277"/>
    <cellStyle name="Normal 7 2 22 2 2 2" xfId="13278"/>
    <cellStyle name="Normal 7 2 22 2 2 2 2" xfId="13279"/>
    <cellStyle name="Normal 7 2 22 2 2 2 3" xfId="23995"/>
    <cellStyle name="Normal 7 2 22 2 3" xfId="13280"/>
    <cellStyle name="Normal 7 2 22 2 4" xfId="13281"/>
    <cellStyle name="Normal 7 2 22 2 5" xfId="13282"/>
    <cellStyle name="Normal 7 2 22 2 5 2" xfId="23996"/>
    <cellStyle name="Normal 7 2 22 2 6" xfId="13283"/>
    <cellStyle name="Normal 7 2 22 2 6 2" xfId="23997"/>
    <cellStyle name="Normal 7 2 22 2 7" xfId="13284"/>
    <cellStyle name="Normal 7 2 22 2 7 2" xfId="23998"/>
    <cellStyle name="Normal 7 2 22 2 8" xfId="13285"/>
    <cellStyle name="Normal 7 2 22 2 8 2" xfId="23999"/>
    <cellStyle name="Normal 7 2 22 2 9" xfId="13286"/>
    <cellStyle name="Normal 7 2 22 2 9 2" xfId="24000"/>
    <cellStyle name="Normal 7 2 22 3" xfId="13287"/>
    <cellStyle name="Normal 7 2 22 4" xfId="13288"/>
    <cellStyle name="Normal 7 2 22 5" xfId="13289"/>
    <cellStyle name="Normal 7 2 22 6" xfId="13290"/>
    <cellStyle name="Normal 7 2 22 7" xfId="13291"/>
    <cellStyle name="Normal 7 2 22 8" xfId="13292"/>
    <cellStyle name="Normal 7 2 22 9" xfId="13293"/>
    <cellStyle name="Normal 7 2 22 9 10" xfId="13294"/>
    <cellStyle name="Normal 7 2 22 9 10 2" xfId="24002"/>
    <cellStyle name="Normal 7 2 22 9 11" xfId="13295"/>
    <cellStyle name="Normal 7 2 22 9 11 2" xfId="24003"/>
    <cellStyle name="Normal 7 2 22 9 12" xfId="13296"/>
    <cellStyle name="Normal 7 2 22 9 12 2" xfId="24004"/>
    <cellStyle name="Normal 7 2 22 9 13" xfId="13297"/>
    <cellStyle name="Normal 7 2 22 9 13 2" xfId="24005"/>
    <cellStyle name="Normal 7 2 22 9 14" xfId="24001"/>
    <cellStyle name="Normal 7 2 22 9 2" xfId="13298"/>
    <cellStyle name="Normal 7 2 22 9 2 2" xfId="13299"/>
    <cellStyle name="Normal 7 2 22 9 2 2 2" xfId="24006"/>
    <cellStyle name="Normal 7 2 22 9 3" xfId="13300"/>
    <cellStyle name="Normal 7 2 22 9 3 2" xfId="24007"/>
    <cellStyle name="Normal 7 2 22 9 4" xfId="13301"/>
    <cellStyle name="Normal 7 2 22 9 4 2" xfId="24008"/>
    <cellStyle name="Normal 7 2 22 9 5" xfId="13302"/>
    <cellStyle name="Normal 7 2 22 9 5 2" xfId="24009"/>
    <cellStyle name="Normal 7 2 22 9 6" xfId="13303"/>
    <cellStyle name="Normal 7 2 22 9 6 2" xfId="24010"/>
    <cellStyle name="Normal 7 2 22 9 7" xfId="13304"/>
    <cellStyle name="Normal 7 2 22 9 7 2" xfId="24011"/>
    <cellStyle name="Normal 7 2 22 9 8" xfId="13305"/>
    <cellStyle name="Normal 7 2 22 9 8 2" xfId="24012"/>
    <cellStyle name="Normal 7 2 22 9 9" xfId="13306"/>
    <cellStyle name="Normal 7 2 22 9 9 2" xfId="24013"/>
    <cellStyle name="Normal 7 2 23" xfId="13307"/>
    <cellStyle name="Normal 7 2 23 10" xfId="13308"/>
    <cellStyle name="Normal 7 2 23 10 10" xfId="13309"/>
    <cellStyle name="Normal 7 2 23 10 10 2" xfId="24015"/>
    <cellStyle name="Normal 7 2 23 10 11" xfId="13310"/>
    <cellStyle name="Normal 7 2 23 10 11 2" xfId="24016"/>
    <cellStyle name="Normal 7 2 23 10 12" xfId="13311"/>
    <cellStyle name="Normal 7 2 23 10 12 2" xfId="24017"/>
    <cellStyle name="Normal 7 2 23 10 13" xfId="24014"/>
    <cellStyle name="Normal 7 2 23 10 2" xfId="13312"/>
    <cellStyle name="Normal 7 2 23 10 2 2" xfId="24018"/>
    <cellStyle name="Normal 7 2 23 10 3" xfId="13313"/>
    <cellStyle name="Normal 7 2 23 10 3 2" xfId="24019"/>
    <cellStyle name="Normal 7 2 23 10 4" xfId="13314"/>
    <cellStyle name="Normal 7 2 23 10 4 2" xfId="24020"/>
    <cellStyle name="Normal 7 2 23 10 5" xfId="13315"/>
    <cellStyle name="Normal 7 2 23 10 5 2" xfId="24021"/>
    <cellStyle name="Normal 7 2 23 10 6" xfId="13316"/>
    <cellStyle name="Normal 7 2 23 10 6 2" xfId="24022"/>
    <cellStyle name="Normal 7 2 23 10 7" xfId="13317"/>
    <cellStyle name="Normal 7 2 23 10 7 2" xfId="24023"/>
    <cellStyle name="Normal 7 2 23 10 8" xfId="13318"/>
    <cellStyle name="Normal 7 2 23 10 8 2" xfId="24024"/>
    <cellStyle name="Normal 7 2 23 10 9" xfId="13319"/>
    <cellStyle name="Normal 7 2 23 10 9 2" xfId="24025"/>
    <cellStyle name="Normal 7 2 23 2" xfId="13320"/>
    <cellStyle name="Normal 7 2 23 2 10" xfId="13321"/>
    <cellStyle name="Normal 7 2 23 2 10 2" xfId="24027"/>
    <cellStyle name="Normal 7 2 23 2 11" xfId="13322"/>
    <cellStyle name="Normal 7 2 23 2 11 2" xfId="24028"/>
    <cellStyle name="Normal 7 2 23 2 12" xfId="13323"/>
    <cellStyle name="Normal 7 2 23 2 12 2" xfId="24029"/>
    <cellStyle name="Normal 7 2 23 2 13" xfId="13324"/>
    <cellStyle name="Normal 7 2 23 2 13 2" xfId="24030"/>
    <cellStyle name="Normal 7 2 23 2 14" xfId="13325"/>
    <cellStyle name="Normal 7 2 23 2 14 2" xfId="24031"/>
    <cellStyle name="Normal 7 2 23 2 15" xfId="13326"/>
    <cellStyle name="Normal 7 2 23 2 15 2" xfId="24032"/>
    <cellStyle name="Normal 7 2 23 2 16" xfId="24026"/>
    <cellStyle name="Normal 7 2 23 2 2" xfId="13327"/>
    <cellStyle name="Normal 7 2 23 2 2 2" xfId="13328"/>
    <cellStyle name="Normal 7 2 23 2 2 2 2" xfId="13329"/>
    <cellStyle name="Normal 7 2 23 2 2 2 3" xfId="24033"/>
    <cellStyle name="Normal 7 2 23 2 3" xfId="13330"/>
    <cellStyle name="Normal 7 2 23 2 4" xfId="13331"/>
    <cellStyle name="Normal 7 2 23 2 5" xfId="13332"/>
    <cellStyle name="Normal 7 2 23 2 5 2" xfId="24034"/>
    <cellStyle name="Normal 7 2 23 2 6" xfId="13333"/>
    <cellStyle name="Normal 7 2 23 2 6 2" xfId="24035"/>
    <cellStyle name="Normal 7 2 23 2 7" xfId="13334"/>
    <cellStyle name="Normal 7 2 23 2 7 2" xfId="24036"/>
    <cellStyle name="Normal 7 2 23 2 8" xfId="13335"/>
    <cellStyle name="Normal 7 2 23 2 8 2" xfId="24037"/>
    <cellStyle name="Normal 7 2 23 2 9" xfId="13336"/>
    <cellStyle name="Normal 7 2 23 2 9 2" xfId="24038"/>
    <cellStyle name="Normal 7 2 23 3" xfId="13337"/>
    <cellStyle name="Normal 7 2 23 4" xfId="13338"/>
    <cellStyle name="Normal 7 2 23 5" xfId="13339"/>
    <cellStyle name="Normal 7 2 23 6" xfId="13340"/>
    <cellStyle name="Normal 7 2 23 7" xfId="13341"/>
    <cellStyle name="Normal 7 2 23 8" xfId="13342"/>
    <cellStyle name="Normal 7 2 23 9" xfId="13343"/>
    <cellStyle name="Normal 7 2 23 9 10" xfId="13344"/>
    <cellStyle name="Normal 7 2 23 9 10 2" xfId="24040"/>
    <cellStyle name="Normal 7 2 23 9 11" xfId="13345"/>
    <cellStyle name="Normal 7 2 23 9 11 2" xfId="24041"/>
    <cellStyle name="Normal 7 2 23 9 12" xfId="13346"/>
    <cellStyle name="Normal 7 2 23 9 12 2" xfId="24042"/>
    <cellStyle name="Normal 7 2 23 9 13" xfId="13347"/>
    <cellStyle name="Normal 7 2 23 9 13 2" xfId="24043"/>
    <cellStyle name="Normal 7 2 23 9 14" xfId="24039"/>
    <cellStyle name="Normal 7 2 23 9 2" xfId="13348"/>
    <cellStyle name="Normal 7 2 23 9 2 2" xfId="13349"/>
    <cellStyle name="Normal 7 2 23 9 2 2 2" xfId="24044"/>
    <cellStyle name="Normal 7 2 23 9 3" xfId="13350"/>
    <cellStyle name="Normal 7 2 23 9 3 2" xfId="24045"/>
    <cellStyle name="Normal 7 2 23 9 4" xfId="13351"/>
    <cellStyle name="Normal 7 2 23 9 4 2" xfId="24046"/>
    <cellStyle name="Normal 7 2 23 9 5" xfId="13352"/>
    <cellStyle name="Normal 7 2 23 9 5 2" xfId="24047"/>
    <cellStyle name="Normal 7 2 23 9 6" xfId="13353"/>
    <cellStyle name="Normal 7 2 23 9 6 2" xfId="24048"/>
    <cellStyle name="Normal 7 2 23 9 7" xfId="13354"/>
    <cellStyle name="Normal 7 2 23 9 7 2" xfId="24049"/>
    <cellStyle name="Normal 7 2 23 9 8" xfId="13355"/>
    <cellStyle name="Normal 7 2 23 9 8 2" xfId="24050"/>
    <cellStyle name="Normal 7 2 23 9 9" xfId="13356"/>
    <cellStyle name="Normal 7 2 23 9 9 2" xfId="24051"/>
    <cellStyle name="Normal 7 2 24" xfId="13357"/>
    <cellStyle name="Normal 7 2 24 10" xfId="13358"/>
    <cellStyle name="Normal 7 2 24 10 10" xfId="13359"/>
    <cellStyle name="Normal 7 2 24 10 10 2" xfId="24053"/>
    <cellStyle name="Normal 7 2 24 10 11" xfId="13360"/>
    <cellStyle name="Normal 7 2 24 10 11 2" xfId="24054"/>
    <cellStyle name="Normal 7 2 24 10 12" xfId="13361"/>
    <cellStyle name="Normal 7 2 24 10 12 2" xfId="24055"/>
    <cellStyle name="Normal 7 2 24 10 13" xfId="24052"/>
    <cellStyle name="Normal 7 2 24 10 2" xfId="13362"/>
    <cellStyle name="Normal 7 2 24 10 2 2" xfId="24056"/>
    <cellStyle name="Normal 7 2 24 10 3" xfId="13363"/>
    <cellStyle name="Normal 7 2 24 10 3 2" xfId="24057"/>
    <cellStyle name="Normal 7 2 24 10 4" xfId="13364"/>
    <cellStyle name="Normal 7 2 24 10 4 2" xfId="24058"/>
    <cellStyle name="Normal 7 2 24 10 5" xfId="13365"/>
    <cellStyle name="Normal 7 2 24 10 5 2" xfId="24059"/>
    <cellStyle name="Normal 7 2 24 10 6" xfId="13366"/>
    <cellStyle name="Normal 7 2 24 10 6 2" xfId="24060"/>
    <cellStyle name="Normal 7 2 24 10 7" xfId="13367"/>
    <cellStyle name="Normal 7 2 24 10 7 2" xfId="24061"/>
    <cellStyle name="Normal 7 2 24 10 8" xfId="13368"/>
    <cellStyle name="Normal 7 2 24 10 8 2" xfId="24062"/>
    <cellStyle name="Normal 7 2 24 10 9" xfId="13369"/>
    <cellStyle name="Normal 7 2 24 10 9 2" xfId="24063"/>
    <cellStyle name="Normal 7 2 24 2" xfId="13370"/>
    <cellStyle name="Normal 7 2 24 2 10" xfId="13371"/>
    <cellStyle name="Normal 7 2 24 2 10 2" xfId="24065"/>
    <cellStyle name="Normal 7 2 24 2 11" xfId="13372"/>
    <cellStyle name="Normal 7 2 24 2 11 2" xfId="24066"/>
    <cellStyle name="Normal 7 2 24 2 12" xfId="13373"/>
    <cellStyle name="Normal 7 2 24 2 12 2" xfId="24067"/>
    <cellStyle name="Normal 7 2 24 2 13" xfId="13374"/>
    <cellStyle name="Normal 7 2 24 2 13 2" xfId="24068"/>
    <cellStyle name="Normal 7 2 24 2 14" xfId="13375"/>
    <cellStyle name="Normal 7 2 24 2 14 2" xfId="24069"/>
    <cellStyle name="Normal 7 2 24 2 15" xfId="13376"/>
    <cellStyle name="Normal 7 2 24 2 15 2" xfId="24070"/>
    <cellStyle name="Normal 7 2 24 2 16" xfId="24064"/>
    <cellStyle name="Normal 7 2 24 2 2" xfId="13377"/>
    <cellStyle name="Normal 7 2 24 2 2 2" xfId="13378"/>
    <cellStyle name="Normal 7 2 24 2 2 2 2" xfId="13379"/>
    <cellStyle name="Normal 7 2 24 2 2 2 3" xfId="24071"/>
    <cellStyle name="Normal 7 2 24 2 3" xfId="13380"/>
    <cellStyle name="Normal 7 2 24 2 4" xfId="13381"/>
    <cellStyle name="Normal 7 2 24 2 5" xfId="13382"/>
    <cellStyle name="Normal 7 2 24 2 5 2" xfId="24072"/>
    <cellStyle name="Normal 7 2 24 2 6" xfId="13383"/>
    <cellStyle name="Normal 7 2 24 2 6 2" xfId="24073"/>
    <cellStyle name="Normal 7 2 24 2 7" xfId="13384"/>
    <cellStyle name="Normal 7 2 24 2 7 2" xfId="24074"/>
    <cellStyle name="Normal 7 2 24 2 8" xfId="13385"/>
    <cellStyle name="Normal 7 2 24 2 8 2" xfId="24075"/>
    <cellStyle name="Normal 7 2 24 2 9" xfId="13386"/>
    <cellStyle name="Normal 7 2 24 2 9 2" xfId="24076"/>
    <cellStyle name="Normal 7 2 24 3" xfId="13387"/>
    <cellStyle name="Normal 7 2 24 4" xfId="13388"/>
    <cellStyle name="Normal 7 2 24 5" xfId="13389"/>
    <cellStyle name="Normal 7 2 24 6" xfId="13390"/>
    <cellStyle name="Normal 7 2 24 7" xfId="13391"/>
    <cellStyle name="Normal 7 2 24 8" xfId="13392"/>
    <cellStyle name="Normal 7 2 24 9" xfId="13393"/>
    <cellStyle name="Normal 7 2 24 9 10" xfId="13394"/>
    <cellStyle name="Normal 7 2 24 9 10 2" xfId="24078"/>
    <cellStyle name="Normal 7 2 24 9 11" xfId="13395"/>
    <cellStyle name="Normal 7 2 24 9 11 2" xfId="24079"/>
    <cellStyle name="Normal 7 2 24 9 12" xfId="13396"/>
    <cellStyle name="Normal 7 2 24 9 12 2" xfId="24080"/>
    <cellStyle name="Normal 7 2 24 9 13" xfId="13397"/>
    <cellStyle name="Normal 7 2 24 9 13 2" xfId="24081"/>
    <cellStyle name="Normal 7 2 24 9 14" xfId="24077"/>
    <cellStyle name="Normal 7 2 24 9 2" xfId="13398"/>
    <cellStyle name="Normal 7 2 24 9 2 2" xfId="13399"/>
    <cellStyle name="Normal 7 2 24 9 2 2 2" xfId="24082"/>
    <cellStyle name="Normal 7 2 24 9 3" xfId="13400"/>
    <cellStyle name="Normal 7 2 24 9 3 2" xfId="24083"/>
    <cellStyle name="Normal 7 2 24 9 4" xfId="13401"/>
    <cellStyle name="Normal 7 2 24 9 4 2" xfId="24084"/>
    <cellStyle name="Normal 7 2 24 9 5" xfId="13402"/>
    <cellStyle name="Normal 7 2 24 9 5 2" xfId="24085"/>
    <cellStyle name="Normal 7 2 24 9 6" xfId="13403"/>
    <cellStyle name="Normal 7 2 24 9 6 2" xfId="24086"/>
    <cellStyle name="Normal 7 2 24 9 7" xfId="13404"/>
    <cellStyle name="Normal 7 2 24 9 7 2" xfId="24087"/>
    <cellStyle name="Normal 7 2 24 9 8" xfId="13405"/>
    <cellStyle name="Normal 7 2 24 9 8 2" xfId="24088"/>
    <cellStyle name="Normal 7 2 24 9 9" xfId="13406"/>
    <cellStyle name="Normal 7 2 24 9 9 2" xfId="24089"/>
    <cellStyle name="Normal 7 2 25" xfId="13407"/>
    <cellStyle name="Normal 7 2 25 10" xfId="13408"/>
    <cellStyle name="Normal 7 2 25 10 10" xfId="13409"/>
    <cellStyle name="Normal 7 2 25 10 10 2" xfId="24091"/>
    <cellStyle name="Normal 7 2 25 10 11" xfId="13410"/>
    <cellStyle name="Normal 7 2 25 10 11 2" xfId="24092"/>
    <cellStyle name="Normal 7 2 25 10 12" xfId="13411"/>
    <cellStyle name="Normal 7 2 25 10 12 2" xfId="24093"/>
    <cellStyle name="Normal 7 2 25 10 13" xfId="24090"/>
    <cellStyle name="Normal 7 2 25 10 2" xfId="13412"/>
    <cellStyle name="Normal 7 2 25 10 2 2" xfId="24094"/>
    <cellStyle name="Normal 7 2 25 10 3" xfId="13413"/>
    <cellStyle name="Normal 7 2 25 10 3 2" xfId="24095"/>
    <cellStyle name="Normal 7 2 25 10 4" xfId="13414"/>
    <cellStyle name="Normal 7 2 25 10 4 2" xfId="24096"/>
    <cellStyle name="Normal 7 2 25 10 5" xfId="13415"/>
    <cellStyle name="Normal 7 2 25 10 5 2" xfId="24097"/>
    <cellStyle name="Normal 7 2 25 10 6" xfId="13416"/>
    <cellStyle name="Normal 7 2 25 10 6 2" xfId="24098"/>
    <cellStyle name="Normal 7 2 25 10 7" xfId="13417"/>
    <cellStyle name="Normal 7 2 25 10 7 2" xfId="24099"/>
    <cellStyle name="Normal 7 2 25 10 8" xfId="13418"/>
    <cellStyle name="Normal 7 2 25 10 8 2" xfId="24100"/>
    <cellStyle name="Normal 7 2 25 10 9" xfId="13419"/>
    <cellStyle name="Normal 7 2 25 10 9 2" xfId="24101"/>
    <cellStyle name="Normal 7 2 25 2" xfId="13420"/>
    <cellStyle name="Normal 7 2 25 2 10" xfId="13421"/>
    <cellStyle name="Normal 7 2 25 2 10 2" xfId="24103"/>
    <cellStyle name="Normal 7 2 25 2 11" xfId="13422"/>
    <cellStyle name="Normal 7 2 25 2 11 2" xfId="24104"/>
    <cellStyle name="Normal 7 2 25 2 12" xfId="13423"/>
    <cellStyle name="Normal 7 2 25 2 12 2" xfId="24105"/>
    <cellStyle name="Normal 7 2 25 2 13" xfId="13424"/>
    <cellStyle name="Normal 7 2 25 2 13 2" xfId="24106"/>
    <cellStyle name="Normal 7 2 25 2 14" xfId="13425"/>
    <cellStyle name="Normal 7 2 25 2 14 2" xfId="24107"/>
    <cellStyle name="Normal 7 2 25 2 15" xfId="13426"/>
    <cellStyle name="Normal 7 2 25 2 15 2" xfId="24108"/>
    <cellStyle name="Normal 7 2 25 2 16" xfId="24102"/>
    <cellStyle name="Normal 7 2 25 2 2" xfId="13427"/>
    <cellStyle name="Normal 7 2 25 2 2 2" xfId="13428"/>
    <cellStyle name="Normal 7 2 25 2 2 2 2" xfId="13429"/>
    <cellStyle name="Normal 7 2 25 2 2 2 3" xfId="24109"/>
    <cellStyle name="Normal 7 2 25 2 3" xfId="13430"/>
    <cellStyle name="Normal 7 2 25 2 4" xfId="13431"/>
    <cellStyle name="Normal 7 2 25 2 5" xfId="13432"/>
    <cellStyle name="Normal 7 2 25 2 5 2" xfId="24110"/>
    <cellStyle name="Normal 7 2 25 2 6" xfId="13433"/>
    <cellStyle name="Normal 7 2 25 2 6 2" xfId="24111"/>
    <cellStyle name="Normal 7 2 25 2 7" xfId="13434"/>
    <cellStyle name="Normal 7 2 25 2 7 2" xfId="24112"/>
    <cellStyle name="Normal 7 2 25 2 8" xfId="13435"/>
    <cellStyle name="Normal 7 2 25 2 8 2" xfId="24113"/>
    <cellStyle name="Normal 7 2 25 2 9" xfId="13436"/>
    <cellStyle name="Normal 7 2 25 2 9 2" xfId="24114"/>
    <cellStyle name="Normal 7 2 25 3" xfId="13437"/>
    <cellStyle name="Normal 7 2 25 4" xfId="13438"/>
    <cellStyle name="Normal 7 2 25 5" xfId="13439"/>
    <cellStyle name="Normal 7 2 25 6" xfId="13440"/>
    <cellStyle name="Normal 7 2 25 7" xfId="13441"/>
    <cellStyle name="Normal 7 2 25 8" xfId="13442"/>
    <cellStyle name="Normal 7 2 25 9" xfId="13443"/>
    <cellStyle name="Normal 7 2 25 9 10" xfId="13444"/>
    <cellStyle name="Normal 7 2 25 9 10 2" xfId="24116"/>
    <cellStyle name="Normal 7 2 25 9 11" xfId="13445"/>
    <cellStyle name="Normal 7 2 25 9 11 2" xfId="24117"/>
    <cellStyle name="Normal 7 2 25 9 12" xfId="13446"/>
    <cellStyle name="Normal 7 2 25 9 12 2" xfId="24118"/>
    <cellStyle name="Normal 7 2 25 9 13" xfId="13447"/>
    <cellStyle name="Normal 7 2 25 9 13 2" xfId="24119"/>
    <cellStyle name="Normal 7 2 25 9 14" xfId="24115"/>
    <cellStyle name="Normal 7 2 25 9 2" xfId="13448"/>
    <cellStyle name="Normal 7 2 25 9 2 2" xfId="13449"/>
    <cellStyle name="Normal 7 2 25 9 2 2 2" xfId="24120"/>
    <cellStyle name="Normal 7 2 25 9 3" xfId="13450"/>
    <cellStyle name="Normal 7 2 25 9 3 2" xfId="24121"/>
    <cellStyle name="Normal 7 2 25 9 4" xfId="13451"/>
    <cellStyle name="Normal 7 2 25 9 4 2" xfId="24122"/>
    <cellStyle name="Normal 7 2 25 9 5" xfId="13452"/>
    <cellStyle name="Normal 7 2 25 9 5 2" xfId="24123"/>
    <cellStyle name="Normal 7 2 25 9 6" xfId="13453"/>
    <cellStyle name="Normal 7 2 25 9 6 2" xfId="24124"/>
    <cellStyle name="Normal 7 2 25 9 7" xfId="13454"/>
    <cellStyle name="Normal 7 2 25 9 7 2" xfId="24125"/>
    <cellStyle name="Normal 7 2 25 9 8" xfId="13455"/>
    <cellStyle name="Normal 7 2 25 9 8 2" xfId="24126"/>
    <cellStyle name="Normal 7 2 25 9 9" xfId="13456"/>
    <cellStyle name="Normal 7 2 25 9 9 2" xfId="24127"/>
    <cellStyle name="Normal 7 2 26" xfId="13457"/>
    <cellStyle name="Normal 7 2 26 10" xfId="13458"/>
    <cellStyle name="Normal 7 2 26 10 10" xfId="13459"/>
    <cellStyle name="Normal 7 2 26 10 10 2" xfId="24129"/>
    <cellStyle name="Normal 7 2 26 10 11" xfId="13460"/>
    <cellStyle name="Normal 7 2 26 10 11 2" xfId="24130"/>
    <cellStyle name="Normal 7 2 26 10 12" xfId="13461"/>
    <cellStyle name="Normal 7 2 26 10 12 2" xfId="24131"/>
    <cellStyle name="Normal 7 2 26 10 13" xfId="24128"/>
    <cellStyle name="Normal 7 2 26 10 2" xfId="13462"/>
    <cellStyle name="Normal 7 2 26 10 2 2" xfId="24132"/>
    <cellStyle name="Normal 7 2 26 10 3" xfId="13463"/>
    <cellStyle name="Normal 7 2 26 10 3 2" xfId="24133"/>
    <cellStyle name="Normal 7 2 26 10 4" xfId="13464"/>
    <cellStyle name="Normal 7 2 26 10 4 2" xfId="24134"/>
    <cellStyle name="Normal 7 2 26 10 5" xfId="13465"/>
    <cellStyle name="Normal 7 2 26 10 5 2" xfId="24135"/>
    <cellStyle name="Normal 7 2 26 10 6" xfId="13466"/>
    <cellStyle name="Normal 7 2 26 10 6 2" xfId="24136"/>
    <cellStyle name="Normal 7 2 26 10 7" xfId="13467"/>
    <cellStyle name="Normal 7 2 26 10 7 2" xfId="24137"/>
    <cellStyle name="Normal 7 2 26 10 8" xfId="13468"/>
    <cellStyle name="Normal 7 2 26 10 8 2" xfId="24138"/>
    <cellStyle name="Normal 7 2 26 10 9" xfId="13469"/>
    <cellStyle name="Normal 7 2 26 10 9 2" xfId="24139"/>
    <cellStyle name="Normal 7 2 26 2" xfId="13470"/>
    <cellStyle name="Normal 7 2 26 2 10" xfId="13471"/>
    <cellStyle name="Normal 7 2 26 2 10 2" xfId="24141"/>
    <cellStyle name="Normal 7 2 26 2 11" xfId="13472"/>
    <cellStyle name="Normal 7 2 26 2 11 2" xfId="24142"/>
    <cellStyle name="Normal 7 2 26 2 12" xfId="13473"/>
    <cellStyle name="Normal 7 2 26 2 12 2" xfId="24143"/>
    <cellStyle name="Normal 7 2 26 2 13" xfId="13474"/>
    <cellStyle name="Normal 7 2 26 2 13 2" xfId="24144"/>
    <cellStyle name="Normal 7 2 26 2 14" xfId="13475"/>
    <cellStyle name="Normal 7 2 26 2 14 2" xfId="24145"/>
    <cellStyle name="Normal 7 2 26 2 15" xfId="13476"/>
    <cellStyle name="Normal 7 2 26 2 15 2" xfId="24146"/>
    <cellStyle name="Normal 7 2 26 2 16" xfId="24140"/>
    <cellStyle name="Normal 7 2 26 2 2" xfId="13477"/>
    <cellStyle name="Normal 7 2 26 2 2 2" xfId="13478"/>
    <cellStyle name="Normal 7 2 26 2 2 2 2" xfId="13479"/>
    <cellStyle name="Normal 7 2 26 2 2 2 3" xfId="24147"/>
    <cellStyle name="Normal 7 2 26 2 3" xfId="13480"/>
    <cellStyle name="Normal 7 2 26 2 4" xfId="13481"/>
    <cellStyle name="Normal 7 2 26 2 5" xfId="13482"/>
    <cellStyle name="Normal 7 2 26 2 5 2" xfId="24148"/>
    <cellStyle name="Normal 7 2 26 2 6" xfId="13483"/>
    <cellStyle name="Normal 7 2 26 2 6 2" xfId="24149"/>
    <cellStyle name="Normal 7 2 26 2 7" xfId="13484"/>
    <cellStyle name="Normal 7 2 26 2 7 2" xfId="24150"/>
    <cellStyle name="Normal 7 2 26 2 8" xfId="13485"/>
    <cellStyle name="Normal 7 2 26 2 8 2" xfId="24151"/>
    <cellStyle name="Normal 7 2 26 2 9" xfId="13486"/>
    <cellStyle name="Normal 7 2 26 2 9 2" xfId="24152"/>
    <cellStyle name="Normal 7 2 26 3" xfId="13487"/>
    <cellStyle name="Normal 7 2 26 4" xfId="13488"/>
    <cellStyle name="Normal 7 2 26 5" xfId="13489"/>
    <cellStyle name="Normal 7 2 26 6" xfId="13490"/>
    <cellStyle name="Normal 7 2 26 7" xfId="13491"/>
    <cellStyle name="Normal 7 2 26 8" xfId="13492"/>
    <cellStyle name="Normal 7 2 26 9" xfId="13493"/>
    <cellStyle name="Normal 7 2 26 9 10" xfId="13494"/>
    <cellStyle name="Normal 7 2 26 9 10 2" xfId="24154"/>
    <cellStyle name="Normal 7 2 26 9 11" xfId="13495"/>
    <cellStyle name="Normal 7 2 26 9 11 2" xfId="24155"/>
    <cellStyle name="Normal 7 2 26 9 12" xfId="13496"/>
    <cellStyle name="Normal 7 2 26 9 12 2" xfId="24156"/>
    <cellStyle name="Normal 7 2 26 9 13" xfId="13497"/>
    <cellStyle name="Normal 7 2 26 9 13 2" xfId="24157"/>
    <cellStyle name="Normal 7 2 26 9 14" xfId="24153"/>
    <cellStyle name="Normal 7 2 26 9 2" xfId="13498"/>
    <cellStyle name="Normal 7 2 26 9 2 2" xfId="13499"/>
    <cellStyle name="Normal 7 2 26 9 2 2 2" xfId="24158"/>
    <cellStyle name="Normal 7 2 26 9 3" xfId="13500"/>
    <cellStyle name="Normal 7 2 26 9 3 2" xfId="24159"/>
    <cellStyle name="Normal 7 2 26 9 4" xfId="13501"/>
    <cellStyle name="Normal 7 2 26 9 4 2" xfId="24160"/>
    <cellStyle name="Normal 7 2 26 9 5" xfId="13502"/>
    <cellStyle name="Normal 7 2 26 9 5 2" xfId="24161"/>
    <cellStyle name="Normal 7 2 26 9 6" xfId="13503"/>
    <cellStyle name="Normal 7 2 26 9 6 2" xfId="24162"/>
    <cellStyle name="Normal 7 2 26 9 7" xfId="13504"/>
    <cellStyle name="Normal 7 2 26 9 7 2" xfId="24163"/>
    <cellStyle name="Normal 7 2 26 9 8" xfId="13505"/>
    <cellStyle name="Normal 7 2 26 9 8 2" xfId="24164"/>
    <cellStyle name="Normal 7 2 26 9 9" xfId="13506"/>
    <cellStyle name="Normal 7 2 26 9 9 2" xfId="24165"/>
    <cellStyle name="Normal 7 2 27" xfId="13507"/>
    <cellStyle name="Normal 7 2 27 10" xfId="13508"/>
    <cellStyle name="Normal 7 2 27 10 10" xfId="13509"/>
    <cellStyle name="Normal 7 2 27 10 10 2" xfId="24167"/>
    <cellStyle name="Normal 7 2 27 10 11" xfId="13510"/>
    <cellStyle name="Normal 7 2 27 10 11 2" xfId="24168"/>
    <cellStyle name="Normal 7 2 27 10 12" xfId="13511"/>
    <cellStyle name="Normal 7 2 27 10 12 2" xfId="24169"/>
    <cellStyle name="Normal 7 2 27 10 13" xfId="24166"/>
    <cellStyle name="Normal 7 2 27 10 2" xfId="13512"/>
    <cellStyle name="Normal 7 2 27 10 2 2" xfId="24170"/>
    <cellStyle name="Normal 7 2 27 10 3" xfId="13513"/>
    <cellStyle name="Normal 7 2 27 10 3 2" xfId="24171"/>
    <cellStyle name="Normal 7 2 27 10 4" xfId="13514"/>
    <cellStyle name="Normal 7 2 27 10 4 2" xfId="24172"/>
    <cellStyle name="Normal 7 2 27 10 5" xfId="13515"/>
    <cellStyle name="Normal 7 2 27 10 5 2" xfId="24173"/>
    <cellStyle name="Normal 7 2 27 10 6" xfId="13516"/>
    <cellStyle name="Normal 7 2 27 10 6 2" xfId="24174"/>
    <cellStyle name="Normal 7 2 27 10 7" xfId="13517"/>
    <cellStyle name="Normal 7 2 27 10 7 2" xfId="24175"/>
    <cellStyle name="Normal 7 2 27 10 8" xfId="13518"/>
    <cellStyle name="Normal 7 2 27 10 8 2" xfId="24176"/>
    <cellStyle name="Normal 7 2 27 10 9" xfId="13519"/>
    <cellStyle name="Normal 7 2 27 10 9 2" xfId="24177"/>
    <cellStyle name="Normal 7 2 27 2" xfId="13520"/>
    <cellStyle name="Normal 7 2 27 2 10" xfId="13521"/>
    <cellStyle name="Normal 7 2 27 2 10 2" xfId="24179"/>
    <cellStyle name="Normal 7 2 27 2 11" xfId="13522"/>
    <cellStyle name="Normal 7 2 27 2 11 2" xfId="24180"/>
    <cellStyle name="Normal 7 2 27 2 12" xfId="13523"/>
    <cellStyle name="Normal 7 2 27 2 12 2" xfId="24181"/>
    <cellStyle name="Normal 7 2 27 2 13" xfId="13524"/>
    <cellStyle name="Normal 7 2 27 2 13 2" xfId="24182"/>
    <cellStyle name="Normal 7 2 27 2 14" xfId="13525"/>
    <cellStyle name="Normal 7 2 27 2 14 2" xfId="24183"/>
    <cellStyle name="Normal 7 2 27 2 15" xfId="13526"/>
    <cellStyle name="Normal 7 2 27 2 15 2" xfId="24184"/>
    <cellStyle name="Normal 7 2 27 2 16" xfId="24178"/>
    <cellStyle name="Normal 7 2 27 2 2" xfId="13527"/>
    <cellStyle name="Normal 7 2 27 2 2 2" xfId="13528"/>
    <cellStyle name="Normal 7 2 27 2 2 2 2" xfId="13529"/>
    <cellStyle name="Normal 7 2 27 2 2 2 3" xfId="24185"/>
    <cellStyle name="Normal 7 2 27 2 3" xfId="13530"/>
    <cellStyle name="Normal 7 2 27 2 4" xfId="13531"/>
    <cellStyle name="Normal 7 2 27 2 5" xfId="13532"/>
    <cellStyle name="Normal 7 2 27 2 5 2" xfId="24186"/>
    <cellStyle name="Normal 7 2 27 2 6" xfId="13533"/>
    <cellStyle name="Normal 7 2 27 2 6 2" xfId="24187"/>
    <cellStyle name="Normal 7 2 27 2 7" xfId="13534"/>
    <cellStyle name="Normal 7 2 27 2 7 2" xfId="24188"/>
    <cellStyle name="Normal 7 2 27 2 8" xfId="13535"/>
    <cellStyle name="Normal 7 2 27 2 8 2" xfId="24189"/>
    <cellStyle name="Normal 7 2 27 2 9" xfId="13536"/>
    <cellStyle name="Normal 7 2 27 2 9 2" xfId="24190"/>
    <cellStyle name="Normal 7 2 27 3" xfId="13537"/>
    <cellStyle name="Normal 7 2 27 4" xfId="13538"/>
    <cellStyle name="Normal 7 2 27 5" xfId="13539"/>
    <cellStyle name="Normal 7 2 27 6" xfId="13540"/>
    <cellStyle name="Normal 7 2 27 7" xfId="13541"/>
    <cellStyle name="Normal 7 2 27 8" xfId="13542"/>
    <cellStyle name="Normal 7 2 27 9" xfId="13543"/>
    <cellStyle name="Normal 7 2 27 9 10" xfId="13544"/>
    <cellStyle name="Normal 7 2 27 9 10 2" xfId="24192"/>
    <cellStyle name="Normal 7 2 27 9 11" xfId="13545"/>
    <cellStyle name="Normal 7 2 27 9 11 2" xfId="24193"/>
    <cellStyle name="Normal 7 2 27 9 12" xfId="13546"/>
    <cellStyle name="Normal 7 2 27 9 12 2" xfId="24194"/>
    <cellStyle name="Normal 7 2 27 9 13" xfId="13547"/>
    <cellStyle name="Normal 7 2 27 9 13 2" xfId="24195"/>
    <cellStyle name="Normal 7 2 27 9 14" xfId="24191"/>
    <cellStyle name="Normal 7 2 27 9 2" xfId="13548"/>
    <cellStyle name="Normal 7 2 27 9 2 2" xfId="13549"/>
    <cellStyle name="Normal 7 2 27 9 2 2 2" xfId="24196"/>
    <cellStyle name="Normal 7 2 27 9 3" xfId="13550"/>
    <cellStyle name="Normal 7 2 27 9 3 2" xfId="24197"/>
    <cellStyle name="Normal 7 2 27 9 4" xfId="13551"/>
    <cellStyle name="Normal 7 2 27 9 4 2" xfId="24198"/>
    <cellStyle name="Normal 7 2 27 9 5" xfId="13552"/>
    <cellStyle name="Normal 7 2 27 9 5 2" xfId="24199"/>
    <cellStyle name="Normal 7 2 27 9 6" xfId="13553"/>
    <cellStyle name="Normal 7 2 27 9 6 2" xfId="24200"/>
    <cellStyle name="Normal 7 2 27 9 7" xfId="13554"/>
    <cellStyle name="Normal 7 2 27 9 7 2" xfId="24201"/>
    <cellStyle name="Normal 7 2 27 9 8" xfId="13555"/>
    <cellStyle name="Normal 7 2 27 9 8 2" xfId="24202"/>
    <cellStyle name="Normal 7 2 27 9 9" xfId="13556"/>
    <cellStyle name="Normal 7 2 27 9 9 2" xfId="24203"/>
    <cellStyle name="Normal 7 2 28" xfId="13557"/>
    <cellStyle name="Normal 7 2 29" xfId="13558"/>
    <cellStyle name="Normal 7 2 3" xfId="13559"/>
    <cellStyle name="Normal 7 2 30" xfId="13560"/>
    <cellStyle name="Normal 7 2 31" xfId="13561"/>
    <cellStyle name="Normal 7 2 32" xfId="13562"/>
    <cellStyle name="Normal 7 2 33" xfId="13563"/>
    <cellStyle name="Normal 7 2 34" xfId="13564"/>
    <cellStyle name="Normal 7 2 35" xfId="13565"/>
    <cellStyle name="Normal 7 2 36" xfId="13566"/>
    <cellStyle name="Normal 7 2 37" xfId="13567"/>
    <cellStyle name="Normal 7 2 38" xfId="13568"/>
    <cellStyle name="Normal 7 2 39" xfId="13569"/>
    <cellStyle name="Normal 7 2 4" xfId="13570"/>
    <cellStyle name="Normal 7 2 40" xfId="13571"/>
    <cellStyle name="Normal 7 2 41" xfId="13572"/>
    <cellStyle name="Normal 7 2 42" xfId="13573"/>
    <cellStyle name="Normal 7 2 43" xfId="13574"/>
    <cellStyle name="Normal 7 2 44" xfId="13575"/>
    <cellStyle name="Normal 7 2 45" xfId="13576"/>
    <cellStyle name="Normal 7 2 46" xfId="13577"/>
    <cellStyle name="Normal 7 2 47" xfId="13578"/>
    <cellStyle name="Normal 7 2 48" xfId="13579"/>
    <cellStyle name="Normal 7 2 49" xfId="13580"/>
    <cellStyle name="Normal 7 2 5" xfId="13581"/>
    <cellStyle name="Normal 7 2 5 10" xfId="13582"/>
    <cellStyle name="Normal 7 2 5 10 10" xfId="13583"/>
    <cellStyle name="Normal 7 2 5 10 10 2" xfId="24205"/>
    <cellStyle name="Normal 7 2 5 10 11" xfId="13584"/>
    <cellStyle name="Normal 7 2 5 10 11 2" xfId="24206"/>
    <cellStyle name="Normal 7 2 5 10 12" xfId="13585"/>
    <cellStyle name="Normal 7 2 5 10 12 2" xfId="24207"/>
    <cellStyle name="Normal 7 2 5 10 13" xfId="24204"/>
    <cellStyle name="Normal 7 2 5 10 2" xfId="13586"/>
    <cellStyle name="Normal 7 2 5 10 2 2" xfId="24208"/>
    <cellStyle name="Normal 7 2 5 10 3" xfId="13587"/>
    <cellStyle name="Normal 7 2 5 10 3 2" xfId="24209"/>
    <cellStyle name="Normal 7 2 5 10 4" xfId="13588"/>
    <cellStyle name="Normal 7 2 5 10 4 2" xfId="24210"/>
    <cellStyle name="Normal 7 2 5 10 5" xfId="13589"/>
    <cellStyle name="Normal 7 2 5 10 5 2" xfId="24211"/>
    <cellStyle name="Normal 7 2 5 10 6" xfId="13590"/>
    <cellStyle name="Normal 7 2 5 10 6 2" xfId="24212"/>
    <cellStyle name="Normal 7 2 5 10 7" xfId="13591"/>
    <cellStyle name="Normal 7 2 5 10 7 2" xfId="24213"/>
    <cellStyle name="Normal 7 2 5 10 8" xfId="13592"/>
    <cellStyle name="Normal 7 2 5 10 8 2" xfId="24214"/>
    <cellStyle name="Normal 7 2 5 10 9" xfId="13593"/>
    <cellStyle name="Normal 7 2 5 10 9 2" xfId="24215"/>
    <cellStyle name="Normal 7 2 5 2" xfId="13594"/>
    <cellStyle name="Normal 7 2 5 2 10" xfId="13595"/>
    <cellStyle name="Normal 7 2 5 2 10 2" xfId="24217"/>
    <cellStyle name="Normal 7 2 5 2 11" xfId="13596"/>
    <cellStyle name="Normal 7 2 5 2 11 2" xfId="24218"/>
    <cellStyle name="Normal 7 2 5 2 12" xfId="13597"/>
    <cellStyle name="Normal 7 2 5 2 12 2" xfId="24219"/>
    <cellStyle name="Normal 7 2 5 2 13" xfId="13598"/>
    <cellStyle name="Normal 7 2 5 2 13 2" xfId="24220"/>
    <cellStyle name="Normal 7 2 5 2 14" xfId="13599"/>
    <cellStyle name="Normal 7 2 5 2 14 2" xfId="24221"/>
    <cellStyle name="Normal 7 2 5 2 15" xfId="13600"/>
    <cellStyle name="Normal 7 2 5 2 15 2" xfId="24222"/>
    <cellStyle name="Normal 7 2 5 2 16" xfId="24216"/>
    <cellStyle name="Normal 7 2 5 2 2" xfId="13601"/>
    <cellStyle name="Normal 7 2 5 2 2 2" xfId="13602"/>
    <cellStyle name="Normal 7 2 5 2 2 2 2" xfId="13603"/>
    <cellStyle name="Normal 7 2 5 2 2 2 3" xfId="24223"/>
    <cellStyle name="Normal 7 2 5 2 3" xfId="13604"/>
    <cellStyle name="Normal 7 2 5 2 4" xfId="13605"/>
    <cellStyle name="Normal 7 2 5 2 5" xfId="13606"/>
    <cellStyle name="Normal 7 2 5 2 5 2" xfId="24224"/>
    <cellStyle name="Normal 7 2 5 2 6" xfId="13607"/>
    <cellStyle name="Normal 7 2 5 2 6 2" xfId="24225"/>
    <cellStyle name="Normal 7 2 5 2 7" xfId="13608"/>
    <cellStyle name="Normal 7 2 5 2 7 2" xfId="24226"/>
    <cellStyle name="Normal 7 2 5 2 8" xfId="13609"/>
    <cellStyle name="Normal 7 2 5 2 8 2" xfId="24227"/>
    <cellStyle name="Normal 7 2 5 2 9" xfId="13610"/>
    <cellStyle name="Normal 7 2 5 2 9 2" xfId="24228"/>
    <cellStyle name="Normal 7 2 5 3" xfId="13611"/>
    <cellStyle name="Normal 7 2 5 4" xfId="13612"/>
    <cellStyle name="Normal 7 2 5 5" xfId="13613"/>
    <cellStyle name="Normal 7 2 5 6" xfId="13614"/>
    <cellStyle name="Normal 7 2 5 7" xfId="13615"/>
    <cellStyle name="Normal 7 2 5 8" xfId="13616"/>
    <cellStyle name="Normal 7 2 5 9" xfId="13617"/>
    <cellStyle name="Normal 7 2 5 9 10" xfId="13618"/>
    <cellStyle name="Normal 7 2 5 9 10 2" xfId="24230"/>
    <cellStyle name="Normal 7 2 5 9 11" xfId="13619"/>
    <cellStyle name="Normal 7 2 5 9 11 2" xfId="24231"/>
    <cellStyle name="Normal 7 2 5 9 12" xfId="13620"/>
    <cellStyle name="Normal 7 2 5 9 12 2" xfId="24232"/>
    <cellStyle name="Normal 7 2 5 9 13" xfId="13621"/>
    <cellStyle name="Normal 7 2 5 9 13 2" xfId="24233"/>
    <cellStyle name="Normal 7 2 5 9 14" xfId="24229"/>
    <cellStyle name="Normal 7 2 5 9 2" xfId="13622"/>
    <cellStyle name="Normal 7 2 5 9 2 2" xfId="13623"/>
    <cellStyle name="Normal 7 2 5 9 2 2 2" xfId="24234"/>
    <cellStyle name="Normal 7 2 5 9 3" xfId="13624"/>
    <cellStyle name="Normal 7 2 5 9 3 2" xfId="24235"/>
    <cellStyle name="Normal 7 2 5 9 4" xfId="13625"/>
    <cellStyle name="Normal 7 2 5 9 4 2" xfId="24236"/>
    <cellStyle name="Normal 7 2 5 9 5" xfId="13626"/>
    <cellStyle name="Normal 7 2 5 9 5 2" xfId="24237"/>
    <cellStyle name="Normal 7 2 5 9 6" xfId="13627"/>
    <cellStyle name="Normal 7 2 5 9 6 2" xfId="24238"/>
    <cellStyle name="Normal 7 2 5 9 7" xfId="13628"/>
    <cellStyle name="Normal 7 2 5 9 7 2" xfId="24239"/>
    <cellStyle name="Normal 7 2 5 9 8" xfId="13629"/>
    <cellStyle name="Normal 7 2 5 9 8 2" xfId="24240"/>
    <cellStyle name="Normal 7 2 5 9 9" xfId="13630"/>
    <cellStyle name="Normal 7 2 5 9 9 2" xfId="24241"/>
    <cellStyle name="Normal 7 2 50" xfId="13631"/>
    <cellStyle name="Normal 7 2 51" xfId="13632"/>
    <cellStyle name="Normal 7 2 52" xfId="13633"/>
    <cellStyle name="Normal 7 2 53" xfId="13634"/>
    <cellStyle name="Normal 7 2 54" xfId="13635"/>
    <cellStyle name="Normal 7 2 55" xfId="13636"/>
    <cellStyle name="Normal 7 2 56" xfId="13637"/>
    <cellStyle name="Normal 7 2 57" xfId="13638"/>
    <cellStyle name="Normal 7 2 58" xfId="13639"/>
    <cellStyle name="Normal 7 2 59" xfId="13640"/>
    <cellStyle name="Normal 7 2 6" xfId="13641"/>
    <cellStyle name="Normal 7 2 6 10" xfId="13642"/>
    <cellStyle name="Normal 7 2 6 10 10" xfId="13643"/>
    <cellStyle name="Normal 7 2 6 10 10 2" xfId="24243"/>
    <cellStyle name="Normal 7 2 6 10 11" xfId="13644"/>
    <cellStyle name="Normal 7 2 6 10 11 2" xfId="24244"/>
    <cellStyle name="Normal 7 2 6 10 12" xfId="13645"/>
    <cellStyle name="Normal 7 2 6 10 12 2" xfId="24245"/>
    <cellStyle name="Normal 7 2 6 10 13" xfId="24242"/>
    <cellStyle name="Normal 7 2 6 10 2" xfId="13646"/>
    <cellStyle name="Normal 7 2 6 10 2 2" xfId="24246"/>
    <cellStyle name="Normal 7 2 6 10 3" xfId="13647"/>
    <cellStyle name="Normal 7 2 6 10 3 2" xfId="24247"/>
    <cellStyle name="Normal 7 2 6 10 4" xfId="13648"/>
    <cellStyle name="Normal 7 2 6 10 4 2" xfId="24248"/>
    <cellStyle name="Normal 7 2 6 10 5" xfId="13649"/>
    <cellStyle name="Normal 7 2 6 10 5 2" xfId="24249"/>
    <cellStyle name="Normal 7 2 6 10 6" xfId="13650"/>
    <cellStyle name="Normal 7 2 6 10 6 2" xfId="24250"/>
    <cellStyle name="Normal 7 2 6 10 7" xfId="13651"/>
    <cellStyle name="Normal 7 2 6 10 7 2" xfId="24251"/>
    <cellStyle name="Normal 7 2 6 10 8" xfId="13652"/>
    <cellStyle name="Normal 7 2 6 10 8 2" xfId="24252"/>
    <cellStyle name="Normal 7 2 6 10 9" xfId="13653"/>
    <cellStyle name="Normal 7 2 6 10 9 2" xfId="24253"/>
    <cellStyle name="Normal 7 2 6 2" xfId="13654"/>
    <cellStyle name="Normal 7 2 6 2 10" xfId="13655"/>
    <cellStyle name="Normal 7 2 6 2 10 2" xfId="24255"/>
    <cellStyle name="Normal 7 2 6 2 11" xfId="13656"/>
    <cellStyle name="Normal 7 2 6 2 11 2" xfId="24256"/>
    <cellStyle name="Normal 7 2 6 2 12" xfId="13657"/>
    <cellStyle name="Normal 7 2 6 2 12 2" xfId="24257"/>
    <cellStyle name="Normal 7 2 6 2 13" xfId="13658"/>
    <cellStyle name="Normal 7 2 6 2 13 2" xfId="24258"/>
    <cellStyle name="Normal 7 2 6 2 14" xfId="13659"/>
    <cellStyle name="Normal 7 2 6 2 14 2" xfId="24259"/>
    <cellStyle name="Normal 7 2 6 2 15" xfId="13660"/>
    <cellStyle name="Normal 7 2 6 2 15 2" xfId="24260"/>
    <cellStyle name="Normal 7 2 6 2 16" xfId="24254"/>
    <cellStyle name="Normal 7 2 6 2 2" xfId="13661"/>
    <cellStyle name="Normal 7 2 6 2 2 2" xfId="13662"/>
    <cellStyle name="Normal 7 2 6 2 2 2 2" xfId="13663"/>
    <cellStyle name="Normal 7 2 6 2 2 2 3" xfId="24261"/>
    <cellStyle name="Normal 7 2 6 2 3" xfId="13664"/>
    <cellStyle name="Normal 7 2 6 2 4" xfId="13665"/>
    <cellStyle name="Normal 7 2 6 2 5" xfId="13666"/>
    <cellStyle name="Normal 7 2 6 2 5 2" xfId="24262"/>
    <cellStyle name="Normal 7 2 6 2 6" xfId="13667"/>
    <cellStyle name="Normal 7 2 6 2 6 2" xfId="24263"/>
    <cellStyle name="Normal 7 2 6 2 7" xfId="13668"/>
    <cellStyle name="Normal 7 2 6 2 7 2" xfId="24264"/>
    <cellStyle name="Normal 7 2 6 2 8" xfId="13669"/>
    <cellStyle name="Normal 7 2 6 2 8 2" xfId="24265"/>
    <cellStyle name="Normal 7 2 6 2 9" xfId="13670"/>
    <cellStyle name="Normal 7 2 6 2 9 2" xfId="24266"/>
    <cellStyle name="Normal 7 2 6 3" xfId="13671"/>
    <cellStyle name="Normal 7 2 6 4" xfId="13672"/>
    <cellStyle name="Normal 7 2 6 5" xfId="13673"/>
    <cellStyle name="Normal 7 2 6 6" xfId="13674"/>
    <cellStyle name="Normal 7 2 6 7" xfId="13675"/>
    <cellStyle name="Normal 7 2 6 8" xfId="13676"/>
    <cellStyle name="Normal 7 2 6 9" xfId="13677"/>
    <cellStyle name="Normal 7 2 6 9 10" xfId="13678"/>
    <cellStyle name="Normal 7 2 6 9 10 2" xfId="24268"/>
    <cellStyle name="Normal 7 2 6 9 11" xfId="13679"/>
    <cellStyle name="Normal 7 2 6 9 11 2" xfId="24269"/>
    <cellStyle name="Normal 7 2 6 9 12" xfId="13680"/>
    <cellStyle name="Normal 7 2 6 9 12 2" xfId="24270"/>
    <cellStyle name="Normal 7 2 6 9 13" xfId="13681"/>
    <cellStyle name="Normal 7 2 6 9 13 2" xfId="24271"/>
    <cellStyle name="Normal 7 2 6 9 14" xfId="24267"/>
    <cellStyle name="Normal 7 2 6 9 2" xfId="13682"/>
    <cellStyle name="Normal 7 2 6 9 2 2" xfId="13683"/>
    <cellStyle name="Normal 7 2 6 9 2 2 2" xfId="24272"/>
    <cellStyle name="Normal 7 2 6 9 3" xfId="13684"/>
    <cellStyle name="Normal 7 2 6 9 3 2" xfId="24273"/>
    <cellStyle name="Normal 7 2 6 9 4" xfId="13685"/>
    <cellStyle name="Normal 7 2 6 9 4 2" xfId="24274"/>
    <cellStyle name="Normal 7 2 6 9 5" xfId="13686"/>
    <cellStyle name="Normal 7 2 6 9 5 2" xfId="24275"/>
    <cellStyle name="Normal 7 2 6 9 6" xfId="13687"/>
    <cellStyle name="Normal 7 2 6 9 6 2" xfId="24276"/>
    <cellStyle name="Normal 7 2 6 9 7" xfId="13688"/>
    <cellStyle name="Normal 7 2 6 9 7 2" xfId="24277"/>
    <cellStyle name="Normal 7 2 6 9 8" xfId="13689"/>
    <cellStyle name="Normal 7 2 6 9 8 2" xfId="24278"/>
    <cellStyle name="Normal 7 2 6 9 9" xfId="13690"/>
    <cellStyle name="Normal 7 2 6 9 9 2" xfId="24279"/>
    <cellStyle name="Normal 7 2 60" xfId="13691"/>
    <cellStyle name="Normal 7 2 61" xfId="13692"/>
    <cellStyle name="Normal 7 2 62" xfId="13693"/>
    <cellStyle name="Normal 7 2 63" xfId="13694"/>
    <cellStyle name="Normal 7 2 64" xfId="13695"/>
    <cellStyle name="Normal 7 2 65" xfId="13696"/>
    <cellStyle name="Normal 7 2 66" xfId="13697"/>
    <cellStyle name="Normal 7 2 67" xfId="13698"/>
    <cellStyle name="Normal 7 2 68" xfId="13699"/>
    <cellStyle name="Normal 7 2 69" xfId="13700"/>
    <cellStyle name="Normal 7 2 7" xfId="13701"/>
    <cellStyle name="Normal 7 2 7 10" xfId="13702"/>
    <cellStyle name="Normal 7 2 7 10 10" xfId="13703"/>
    <cellStyle name="Normal 7 2 7 10 10 2" xfId="24281"/>
    <cellStyle name="Normal 7 2 7 10 11" xfId="13704"/>
    <cellStyle name="Normal 7 2 7 10 11 2" xfId="24282"/>
    <cellStyle name="Normal 7 2 7 10 12" xfId="13705"/>
    <cellStyle name="Normal 7 2 7 10 12 2" xfId="24283"/>
    <cellStyle name="Normal 7 2 7 10 13" xfId="24280"/>
    <cellStyle name="Normal 7 2 7 10 2" xfId="13706"/>
    <cellStyle name="Normal 7 2 7 10 2 2" xfId="24284"/>
    <cellStyle name="Normal 7 2 7 10 3" xfId="13707"/>
    <cellStyle name="Normal 7 2 7 10 3 2" xfId="24285"/>
    <cellStyle name="Normal 7 2 7 10 4" xfId="13708"/>
    <cellStyle name="Normal 7 2 7 10 4 2" xfId="24286"/>
    <cellStyle name="Normal 7 2 7 10 5" xfId="13709"/>
    <cellStyle name="Normal 7 2 7 10 5 2" xfId="24287"/>
    <cellStyle name="Normal 7 2 7 10 6" xfId="13710"/>
    <cellStyle name="Normal 7 2 7 10 6 2" xfId="24288"/>
    <cellStyle name="Normal 7 2 7 10 7" xfId="13711"/>
    <cellStyle name="Normal 7 2 7 10 7 2" xfId="24289"/>
    <cellStyle name="Normal 7 2 7 10 8" xfId="13712"/>
    <cellStyle name="Normal 7 2 7 10 8 2" xfId="24290"/>
    <cellStyle name="Normal 7 2 7 10 9" xfId="13713"/>
    <cellStyle name="Normal 7 2 7 10 9 2" xfId="24291"/>
    <cellStyle name="Normal 7 2 7 2" xfId="13714"/>
    <cellStyle name="Normal 7 2 7 2 10" xfId="13715"/>
    <cellStyle name="Normal 7 2 7 2 10 2" xfId="24293"/>
    <cellStyle name="Normal 7 2 7 2 11" xfId="13716"/>
    <cellStyle name="Normal 7 2 7 2 11 2" xfId="24294"/>
    <cellStyle name="Normal 7 2 7 2 12" xfId="13717"/>
    <cellStyle name="Normal 7 2 7 2 12 2" xfId="24295"/>
    <cellStyle name="Normal 7 2 7 2 13" xfId="13718"/>
    <cellStyle name="Normal 7 2 7 2 13 2" xfId="24296"/>
    <cellStyle name="Normal 7 2 7 2 14" xfId="13719"/>
    <cellStyle name="Normal 7 2 7 2 14 2" xfId="24297"/>
    <cellStyle name="Normal 7 2 7 2 15" xfId="13720"/>
    <cellStyle name="Normal 7 2 7 2 15 2" xfId="24298"/>
    <cellStyle name="Normal 7 2 7 2 16" xfId="24292"/>
    <cellStyle name="Normal 7 2 7 2 2" xfId="13721"/>
    <cellStyle name="Normal 7 2 7 2 2 2" xfId="13722"/>
    <cellStyle name="Normal 7 2 7 2 2 2 2" xfId="13723"/>
    <cellStyle name="Normal 7 2 7 2 2 2 3" xfId="24299"/>
    <cellStyle name="Normal 7 2 7 2 3" xfId="13724"/>
    <cellStyle name="Normal 7 2 7 2 4" xfId="13725"/>
    <cellStyle name="Normal 7 2 7 2 5" xfId="13726"/>
    <cellStyle name="Normal 7 2 7 2 5 2" xfId="24300"/>
    <cellStyle name="Normal 7 2 7 2 6" xfId="13727"/>
    <cellStyle name="Normal 7 2 7 2 6 2" xfId="24301"/>
    <cellStyle name="Normal 7 2 7 2 7" xfId="13728"/>
    <cellStyle name="Normal 7 2 7 2 7 2" xfId="24302"/>
    <cellStyle name="Normal 7 2 7 2 8" xfId="13729"/>
    <cellStyle name="Normal 7 2 7 2 8 2" xfId="24303"/>
    <cellStyle name="Normal 7 2 7 2 9" xfId="13730"/>
    <cellStyle name="Normal 7 2 7 2 9 2" xfId="24304"/>
    <cellStyle name="Normal 7 2 7 3" xfId="13731"/>
    <cellStyle name="Normal 7 2 7 4" xfId="13732"/>
    <cellStyle name="Normal 7 2 7 5" xfId="13733"/>
    <cellStyle name="Normal 7 2 7 6" xfId="13734"/>
    <cellStyle name="Normal 7 2 7 7" xfId="13735"/>
    <cellStyle name="Normal 7 2 7 8" xfId="13736"/>
    <cellStyle name="Normal 7 2 7 9" xfId="13737"/>
    <cellStyle name="Normal 7 2 7 9 10" xfId="13738"/>
    <cellStyle name="Normal 7 2 7 9 10 2" xfId="24306"/>
    <cellStyle name="Normal 7 2 7 9 11" xfId="13739"/>
    <cellStyle name="Normal 7 2 7 9 11 2" xfId="24307"/>
    <cellStyle name="Normal 7 2 7 9 12" xfId="13740"/>
    <cellStyle name="Normal 7 2 7 9 12 2" xfId="24308"/>
    <cellStyle name="Normal 7 2 7 9 13" xfId="13741"/>
    <cellStyle name="Normal 7 2 7 9 13 2" xfId="24309"/>
    <cellStyle name="Normal 7 2 7 9 14" xfId="24305"/>
    <cellStyle name="Normal 7 2 7 9 2" xfId="13742"/>
    <cellStyle name="Normal 7 2 7 9 2 2" xfId="13743"/>
    <cellStyle name="Normal 7 2 7 9 2 2 2" xfId="24310"/>
    <cellStyle name="Normal 7 2 7 9 3" xfId="13744"/>
    <cellStyle name="Normal 7 2 7 9 3 2" xfId="24311"/>
    <cellStyle name="Normal 7 2 7 9 4" xfId="13745"/>
    <cellStyle name="Normal 7 2 7 9 4 2" xfId="24312"/>
    <cellStyle name="Normal 7 2 7 9 5" xfId="13746"/>
    <cellStyle name="Normal 7 2 7 9 5 2" xfId="24313"/>
    <cellStyle name="Normal 7 2 7 9 6" xfId="13747"/>
    <cellStyle name="Normal 7 2 7 9 6 2" xfId="24314"/>
    <cellStyle name="Normal 7 2 7 9 7" xfId="13748"/>
    <cellStyle name="Normal 7 2 7 9 7 2" xfId="24315"/>
    <cellStyle name="Normal 7 2 7 9 8" xfId="13749"/>
    <cellStyle name="Normal 7 2 7 9 8 2" xfId="24316"/>
    <cellStyle name="Normal 7 2 7 9 9" xfId="13750"/>
    <cellStyle name="Normal 7 2 7 9 9 2" xfId="24317"/>
    <cellStyle name="Normal 7 2 70" xfId="13751"/>
    <cellStyle name="Normal 7 2 71" xfId="13752"/>
    <cellStyle name="Normal 7 2 72" xfId="13753"/>
    <cellStyle name="Normal 7 2 73" xfId="13754"/>
    <cellStyle name="Normal 7 2 74" xfId="13755"/>
    <cellStyle name="Normal 7 2 75" xfId="13756"/>
    <cellStyle name="Normal 7 2 76" xfId="13757"/>
    <cellStyle name="Normal 7 2 77" xfId="13758"/>
    <cellStyle name="Normal 7 2 78" xfId="13759"/>
    <cellStyle name="Normal 7 2 79" xfId="13760"/>
    <cellStyle name="Normal 7 2 8" xfId="13761"/>
    <cellStyle name="Normal 7 2 8 10" xfId="13762"/>
    <cellStyle name="Normal 7 2 8 10 10" xfId="13763"/>
    <cellStyle name="Normal 7 2 8 10 10 2" xfId="24319"/>
    <cellStyle name="Normal 7 2 8 10 11" xfId="13764"/>
    <cellStyle name="Normal 7 2 8 10 11 2" xfId="24320"/>
    <cellStyle name="Normal 7 2 8 10 12" xfId="13765"/>
    <cellStyle name="Normal 7 2 8 10 12 2" xfId="24321"/>
    <cellStyle name="Normal 7 2 8 10 13" xfId="24318"/>
    <cellStyle name="Normal 7 2 8 10 2" xfId="13766"/>
    <cellStyle name="Normal 7 2 8 10 2 2" xfId="24322"/>
    <cellStyle name="Normal 7 2 8 10 3" xfId="13767"/>
    <cellStyle name="Normal 7 2 8 10 3 2" xfId="24323"/>
    <cellStyle name="Normal 7 2 8 10 4" xfId="13768"/>
    <cellStyle name="Normal 7 2 8 10 4 2" xfId="24324"/>
    <cellStyle name="Normal 7 2 8 10 5" xfId="13769"/>
    <cellStyle name="Normal 7 2 8 10 5 2" xfId="24325"/>
    <cellStyle name="Normal 7 2 8 10 6" xfId="13770"/>
    <cellStyle name="Normal 7 2 8 10 6 2" xfId="24326"/>
    <cellStyle name="Normal 7 2 8 10 7" xfId="13771"/>
    <cellStyle name="Normal 7 2 8 10 7 2" xfId="24327"/>
    <cellStyle name="Normal 7 2 8 10 8" xfId="13772"/>
    <cellStyle name="Normal 7 2 8 10 8 2" xfId="24328"/>
    <cellStyle name="Normal 7 2 8 10 9" xfId="13773"/>
    <cellStyle name="Normal 7 2 8 10 9 2" xfId="24329"/>
    <cellStyle name="Normal 7 2 8 2" xfId="13774"/>
    <cellStyle name="Normal 7 2 8 2 10" xfId="13775"/>
    <cellStyle name="Normal 7 2 8 2 10 2" xfId="24331"/>
    <cellStyle name="Normal 7 2 8 2 11" xfId="13776"/>
    <cellStyle name="Normal 7 2 8 2 11 2" xfId="24332"/>
    <cellStyle name="Normal 7 2 8 2 12" xfId="13777"/>
    <cellStyle name="Normal 7 2 8 2 12 2" xfId="24333"/>
    <cellStyle name="Normal 7 2 8 2 13" xfId="13778"/>
    <cellStyle name="Normal 7 2 8 2 13 2" xfId="24334"/>
    <cellStyle name="Normal 7 2 8 2 14" xfId="13779"/>
    <cellStyle name="Normal 7 2 8 2 14 2" xfId="24335"/>
    <cellStyle name="Normal 7 2 8 2 15" xfId="13780"/>
    <cellStyle name="Normal 7 2 8 2 15 2" xfId="24336"/>
    <cellStyle name="Normal 7 2 8 2 16" xfId="24330"/>
    <cellStyle name="Normal 7 2 8 2 2" xfId="13781"/>
    <cellStyle name="Normal 7 2 8 2 2 2" xfId="13782"/>
    <cellStyle name="Normal 7 2 8 2 2 2 2" xfId="13783"/>
    <cellStyle name="Normal 7 2 8 2 2 2 3" xfId="24337"/>
    <cellStyle name="Normal 7 2 8 2 3" xfId="13784"/>
    <cellStyle name="Normal 7 2 8 2 4" xfId="13785"/>
    <cellStyle name="Normal 7 2 8 2 5" xfId="13786"/>
    <cellStyle name="Normal 7 2 8 2 5 2" xfId="24338"/>
    <cellStyle name="Normal 7 2 8 2 6" xfId="13787"/>
    <cellStyle name="Normal 7 2 8 2 6 2" xfId="24339"/>
    <cellStyle name="Normal 7 2 8 2 7" xfId="13788"/>
    <cellStyle name="Normal 7 2 8 2 7 2" xfId="24340"/>
    <cellStyle name="Normal 7 2 8 2 8" xfId="13789"/>
    <cellStyle name="Normal 7 2 8 2 8 2" xfId="24341"/>
    <cellStyle name="Normal 7 2 8 2 9" xfId="13790"/>
    <cellStyle name="Normal 7 2 8 2 9 2" xfId="24342"/>
    <cellStyle name="Normal 7 2 8 3" xfId="13791"/>
    <cellStyle name="Normal 7 2 8 4" xfId="13792"/>
    <cellStyle name="Normal 7 2 8 5" xfId="13793"/>
    <cellStyle name="Normal 7 2 8 6" xfId="13794"/>
    <cellStyle name="Normal 7 2 8 7" xfId="13795"/>
    <cellStyle name="Normal 7 2 8 8" xfId="13796"/>
    <cellStyle name="Normal 7 2 8 8 7" xfId="13797"/>
    <cellStyle name="Normal 7 2 8 9" xfId="13798"/>
    <cellStyle name="Normal 7 2 8 9 10" xfId="13799"/>
    <cellStyle name="Normal 7 2 8 9 10 2" xfId="24344"/>
    <cellStyle name="Normal 7 2 8 9 11" xfId="13800"/>
    <cellStyle name="Normal 7 2 8 9 11 2" xfId="24345"/>
    <cellStyle name="Normal 7 2 8 9 12" xfId="13801"/>
    <cellStyle name="Normal 7 2 8 9 12 2" xfId="24346"/>
    <cellStyle name="Normal 7 2 8 9 13" xfId="13802"/>
    <cellStyle name="Normal 7 2 8 9 13 2" xfId="24347"/>
    <cellStyle name="Normal 7 2 8 9 14" xfId="24343"/>
    <cellStyle name="Normal 7 2 8 9 2" xfId="13803"/>
    <cellStyle name="Normal 7 2 8 9 2 2" xfId="13804"/>
    <cellStyle name="Normal 7 2 8 9 2 2 2" xfId="24348"/>
    <cellStyle name="Normal 7 2 8 9 3" xfId="13805"/>
    <cellStyle name="Normal 7 2 8 9 3 2" xfId="24349"/>
    <cellStyle name="Normal 7 2 8 9 4" xfId="13806"/>
    <cellStyle name="Normal 7 2 8 9 4 2" xfId="24350"/>
    <cellStyle name="Normal 7 2 8 9 5" xfId="13807"/>
    <cellStyle name="Normal 7 2 8 9 5 2" xfId="24351"/>
    <cellStyle name="Normal 7 2 8 9 6" xfId="13808"/>
    <cellStyle name="Normal 7 2 8 9 6 2" xfId="24352"/>
    <cellStyle name="Normal 7 2 8 9 7" xfId="13809"/>
    <cellStyle name="Normal 7 2 8 9 7 2" xfId="24353"/>
    <cellStyle name="Normal 7 2 8 9 8" xfId="13810"/>
    <cellStyle name="Normal 7 2 8 9 8 2" xfId="24354"/>
    <cellStyle name="Normal 7 2 8 9 9" xfId="13811"/>
    <cellStyle name="Normal 7 2 8 9 9 2" xfId="24355"/>
    <cellStyle name="Normal 7 2 80" xfId="13812"/>
    <cellStyle name="Normal 7 2 81" xfId="13813"/>
    <cellStyle name="Normal 7 2 82" xfId="13814"/>
    <cellStyle name="Normal 7 2 83" xfId="13815"/>
    <cellStyle name="Normal 7 2 84" xfId="13816"/>
    <cellStyle name="Normal 7 2 85" xfId="13817"/>
    <cellStyle name="Normal 7 2 86" xfId="13818"/>
    <cellStyle name="Normal 7 2 87" xfId="13819"/>
    <cellStyle name="Normal 7 2 88" xfId="13820"/>
    <cellStyle name="Normal 7 2 89" xfId="13821"/>
    <cellStyle name="Normal 7 2 9" xfId="13822"/>
    <cellStyle name="Normal 7 2 9 10" xfId="13823"/>
    <cellStyle name="Normal 7 2 9 10 10" xfId="13824"/>
    <cellStyle name="Normal 7 2 9 10 10 2" xfId="24357"/>
    <cellStyle name="Normal 7 2 9 10 11" xfId="13825"/>
    <cellStyle name="Normal 7 2 9 10 11 2" xfId="24358"/>
    <cellStyle name="Normal 7 2 9 10 12" xfId="13826"/>
    <cellStyle name="Normal 7 2 9 10 12 2" xfId="24359"/>
    <cellStyle name="Normal 7 2 9 10 13" xfId="24356"/>
    <cellStyle name="Normal 7 2 9 10 2" xfId="13827"/>
    <cellStyle name="Normal 7 2 9 10 2 2" xfId="24360"/>
    <cellStyle name="Normal 7 2 9 10 3" xfId="13828"/>
    <cellStyle name="Normal 7 2 9 10 3 2" xfId="24361"/>
    <cellStyle name="Normal 7 2 9 10 4" xfId="13829"/>
    <cellStyle name="Normal 7 2 9 10 4 2" xfId="24362"/>
    <cellStyle name="Normal 7 2 9 10 5" xfId="13830"/>
    <cellStyle name="Normal 7 2 9 10 5 2" xfId="24363"/>
    <cellStyle name="Normal 7 2 9 10 6" xfId="13831"/>
    <cellStyle name="Normal 7 2 9 10 6 2" xfId="24364"/>
    <cellStyle name="Normal 7 2 9 10 7" xfId="13832"/>
    <cellStyle name="Normal 7 2 9 10 7 2" xfId="24365"/>
    <cellStyle name="Normal 7 2 9 10 8" xfId="13833"/>
    <cellStyle name="Normal 7 2 9 10 8 2" xfId="24366"/>
    <cellStyle name="Normal 7 2 9 10 9" xfId="13834"/>
    <cellStyle name="Normal 7 2 9 10 9 2" xfId="24367"/>
    <cellStyle name="Normal 7 2 9 2" xfId="13835"/>
    <cellStyle name="Normal 7 2 9 2 10" xfId="13836"/>
    <cellStyle name="Normal 7 2 9 2 10 2" xfId="24369"/>
    <cellStyle name="Normal 7 2 9 2 11" xfId="13837"/>
    <cellStyle name="Normal 7 2 9 2 11 2" xfId="24370"/>
    <cellStyle name="Normal 7 2 9 2 12" xfId="13838"/>
    <cellStyle name="Normal 7 2 9 2 12 2" xfId="24371"/>
    <cellStyle name="Normal 7 2 9 2 13" xfId="13839"/>
    <cellStyle name="Normal 7 2 9 2 13 2" xfId="24372"/>
    <cellStyle name="Normal 7 2 9 2 14" xfId="13840"/>
    <cellStyle name="Normal 7 2 9 2 14 2" xfId="24373"/>
    <cellStyle name="Normal 7 2 9 2 15" xfId="13841"/>
    <cellStyle name="Normal 7 2 9 2 15 2" xfId="24374"/>
    <cellStyle name="Normal 7 2 9 2 16" xfId="24368"/>
    <cellStyle name="Normal 7 2 9 2 2" xfId="13842"/>
    <cellStyle name="Normal 7 2 9 2 2 2" xfId="13843"/>
    <cellStyle name="Normal 7 2 9 2 2 2 2" xfId="13844"/>
    <cellStyle name="Normal 7 2 9 2 2 2 3" xfId="24375"/>
    <cellStyle name="Normal 7 2 9 2 3" xfId="13845"/>
    <cellStyle name="Normal 7 2 9 2 4" xfId="13846"/>
    <cellStyle name="Normal 7 2 9 2 5" xfId="13847"/>
    <cellStyle name="Normal 7 2 9 2 5 2" xfId="24376"/>
    <cellStyle name="Normal 7 2 9 2 6" xfId="13848"/>
    <cellStyle name="Normal 7 2 9 2 6 2" xfId="24377"/>
    <cellStyle name="Normal 7 2 9 2 7" xfId="13849"/>
    <cellStyle name="Normal 7 2 9 2 7 2" xfId="24378"/>
    <cellStyle name="Normal 7 2 9 2 8" xfId="13850"/>
    <cellStyle name="Normal 7 2 9 2 8 2" xfId="24379"/>
    <cellStyle name="Normal 7 2 9 2 9" xfId="13851"/>
    <cellStyle name="Normal 7 2 9 2 9 2" xfId="24380"/>
    <cellStyle name="Normal 7 2 9 3" xfId="13852"/>
    <cellStyle name="Normal 7 2 9 4" xfId="13853"/>
    <cellStyle name="Normal 7 2 9 5" xfId="13854"/>
    <cellStyle name="Normal 7 2 9 6" xfId="13855"/>
    <cellStyle name="Normal 7 2 9 7" xfId="13856"/>
    <cellStyle name="Normal 7 2 9 8" xfId="13857"/>
    <cellStyle name="Normal 7 2 9 9" xfId="13858"/>
    <cellStyle name="Normal 7 2 9 9 10" xfId="13859"/>
    <cellStyle name="Normal 7 2 9 9 10 2" xfId="24382"/>
    <cellStyle name="Normal 7 2 9 9 11" xfId="13860"/>
    <cellStyle name="Normal 7 2 9 9 11 2" xfId="24383"/>
    <cellStyle name="Normal 7 2 9 9 12" xfId="13861"/>
    <cellStyle name="Normal 7 2 9 9 12 2" xfId="24384"/>
    <cellStyle name="Normal 7 2 9 9 13" xfId="13862"/>
    <cellStyle name="Normal 7 2 9 9 13 2" xfId="24385"/>
    <cellStyle name="Normal 7 2 9 9 14" xfId="24381"/>
    <cellStyle name="Normal 7 2 9 9 2" xfId="13863"/>
    <cellStyle name="Normal 7 2 9 9 2 2" xfId="13864"/>
    <cellStyle name="Normal 7 2 9 9 2 2 2" xfId="24386"/>
    <cellStyle name="Normal 7 2 9 9 3" xfId="13865"/>
    <cellStyle name="Normal 7 2 9 9 3 2" xfId="24387"/>
    <cellStyle name="Normal 7 2 9 9 4" xfId="13866"/>
    <cellStyle name="Normal 7 2 9 9 4 2" xfId="24388"/>
    <cellStyle name="Normal 7 2 9 9 5" xfId="13867"/>
    <cellStyle name="Normal 7 2 9 9 5 2" xfId="24389"/>
    <cellStyle name="Normal 7 2 9 9 6" xfId="13868"/>
    <cellStyle name="Normal 7 2 9 9 6 2" xfId="24390"/>
    <cellStyle name="Normal 7 2 9 9 7" xfId="13869"/>
    <cellStyle name="Normal 7 2 9 9 7 2" xfId="24391"/>
    <cellStyle name="Normal 7 2 9 9 8" xfId="13870"/>
    <cellStyle name="Normal 7 2 9 9 8 2" xfId="24392"/>
    <cellStyle name="Normal 7 2 9 9 9" xfId="13871"/>
    <cellStyle name="Normal 7 2 9 9 9 2" xfId="24393"/>
    <cellStyle name="Normal 7 2 90" xfId="13872"/>
    <cellStyle name="Normal 7 2 91" xfId="13873"/>
    <cellStyle name="Normal 7 2 92" xfId="13874"/>
    <cellStyle name="Normal 7 2 93" xfId="13875"/>
    <cellStyle name="Normal 7 2 94" xfId="13876"/>
    <cellStyle name="Normal 7 2 95" xfId="13877"/>
    <cellStyle name="Normal 7 2 96" xfId="13878"/>
    <cellStyle name="Normal 7 2 97" xfId="13879"/>
    <cellStyle name="Normal 7 2 98" xfId="13880"/>
    <cellStyle name="Normal 7 2 99" xfId="13881"/>
    <cellStyle name="Normal 7 3" xfId="13882"/>
    <cellStyle name="Normal 7 3 2" xfId="13883"/>
    <cellStyle name="Normal 7 3 3" xfId="13884"/>
    <cellStyle name="Normal 7 3 4" xfId="13885"/>
    <cellStyle name="Normal 7 3 5" xfId="13886"/>
    <cellStyle name="Normal 7 3 6" xfId="13887"/>
    <cellStyle name="Normal 7 3 7" xfId="13888"/>
    <cellStyle name="Normal 7 4" xfId="13889"/>
    <cellStyle name="Normal 7 5" xfId="13890"/>
    <cellStyle name="Normal 7 6" xfId="13891"/>
    <cellStyle name="Normal 7 7" xfId="13892"/>
    <cellStyle name="Normal 7 8" xfId="13893"/>
    <cellStyle name="Normal 7 9" xfId="13894"/>
    <cellStyle name="Normal 70" xfId="13895"/>
    <cellStyle name="Normal 70 10" xfId="13896"/>
    <cellStyle name="Normal 70 11" xfId="13897"/>
    <cellStyle name="Normal 70 11 10" xfId="13898"/>
    <cellStyle name="Normal 70 11 10 2" xfId="24395"/>
    <cellStyle name="Normal 70 11 11" xfId="13899"/>
    <cellStyle name="Normal 70 11 11 2" xfId="24396"/>
    <cellStyle name="Normal 70 11 12" xfId="13900"/>
    <cellStyle name="Normal 70 11 12 2" xfId="24397"/>
    <cellStyle name="Normal 70 11 13" xfId="13901"/>
    <cellStyle name="Normal 70 11 13 2" xfId="24398"/>
    <cellStyle name="Normal 70 11 14" xfId="24394"/>
    <cellStyle name="Normal 70 11 2" xfId="13902"/>
    <cellStyle name="Normal 70 11 2 2" xfId="13903"/>
    <cellStyle name="Normal 70 11 2 2 2" xfId="24399"/>
    <cellStyle name="Normal 70 11 3" xfId="13904"/>
    <cellStyle name="Normal 70 11 3 2" xfId="24400"/>
    <cellStyle name="Normal 70 11 4" xfId="13905"/>
    <cellStyle name="Normal 70 11 4 2" xfId="24401"/>
    <cellStyle name="Normal 70 11 5" xfId="13906"/>
    <cellStyle name="Normal 70 11 5 2" xfId="24402"/>
    <cellStyle name="Normal 70 11 6" xfId="13907"/>
    <cellStyle name="Normal 70 11 6 2" xfId="24403"/>
    <cellStyle name="Normal 70 11 7" xfId="13908"/>
    <cellStyle name="Normal 70 11 7 2" xfId="24404"/>
    <cellStyle name="Normal 70 11 8" xfId="13909"/>
    <cellStyle name="Normal 70 11 8 2" xfId="24405"/>
    <cellStyle name="Normal 70 11 9" xfId="13910"/>
    <cellStyle name="Normal 70 11 9 2" xfId="24406"/>
    <cellStyle name="Normal 70 12" xfId="13911"/>
    <cellStyle name="Normal 70 12 10" xfId="13912"/>
    <cellStyle name="Normal 70 12 10 2" xfId="24408"/>
    <cellStyle name="Normal 70 12 11" xfId="13913"/>
    <cellStyle name="Normal 70 12 11 2" xfId="24409"/>
    <cellStyle name="Normal 70 12 12" xfId="13914"/>
    <cellStyle name="Normal 70 12 12 2" xfId="24410"/>
    <cellStyle name="Normal 70 12 13" xfId="24407"/>
    <cellStyle name="Normal 70 12 2" xfId="13915"/>
    <cellStyle name="Normal 70 12 2 2" xfId="24411"/>
    <cellStyle name="Normal 70 12 3" xfId="13916"/>
    <cellStyle name="Normal 70 12 3 2" xfId="24412"/>
    <cellStyle name="Normal 70 12 4" xfId="13917"/>
    <cellStyle name="Normal 70 12 4 2" xfId="24413"/>
    <cellStyle name="Normal 70 12 5" xfId="13918"/>
    <cellStyle name="Normal 70 12 5 2" xfId="24414"/>
    <cellStyle name="Normal 70 12 6" xfId="13919"/>
    <cellStyle name="Normal 70 12 6 2" xfId="24415"/>
    <cellStyle name="Normal 70 12 7" xfId="13920"/>
    <cellStyle name="Normal 70 12 7 2" xfId="24416"/>
    <cellStyle name="Normal 70 12 8" xfId="13921"/>
    <cellStyle name="Normal 70 12 8 2" xfId="24417"/>
    <cellStyle name="Normal 70 12 9" xfId="13922"/>
    <cellStyle name="Normal 70 12 9 2" xfId="24418"/>
    <cellStyle name="Normal 70 2" xfId="13923"/>
    <cellStyle name="Normal 70 2 10" xfId="13924"/>
    <cellStyle name="Normal 70 2 10 10" xfId="13925"/>
    <cellStyle name="Normal 70 2 10 10 2" xfId="24420"/>
    <cellStyle name="Normal 70 2 10 11" xfId="13926"/>
    <cellStyle name="Normal 70 2 10 11 2" xfId="24421"/>
    <cellStyle name="Normal 70 2 10 12" xfId="13927"/>
    <cellStyle name="Normal 70 2 10 12 2" xfId="24422"/>
    <cellStyle name="Normal 70 2 10 13" xfId="24419"/>
    <cellStyle name="Normal 70 2 10 2" xfId="13928"/>
    <cellStyle name="Normal 70 2 10 2 2" xfId="24423"/>
    <cellStyle name="Normal 70 2 10 3" xfId="13929"/>
    <cellStyle name="Normal 70 2 10 3 2" xfId="24424"/>
    <cellStyle name="Normal 70 2 10 4" xfId="13930"/>
    <cellStyle name="Normal 70 2 10 4 2" xfId="24425"/>
    <cellStyle name="Normal 70 2 10 5" xfId="13931"/>
    <cellStyle name="Normal 70 2 10 5 2" xfId="24426"/>
    <cellStyle name="Normal 70 2 10 6" xfId="13932"/>
    <cellStyle name="Normal 70 2 10 6 2" xfId="24427"/>
    <cellStyle name="Normal 70 2 10 7" xfId="13933"/>
    <cellStyle name="Normal 70 2 10 7 2" xfId="24428"/>
    <cellStyle name="Normal 70 2 10 8" xfId="13934"/>
    <cellStyle name="Normal 70 2 10 8 2" xfId="24429"/>
    <cellStyle name="Normal 70 2 10 9" xfId="13935"/>
    <cellStyle name="Normal 70 2 10 9 2" xfId="24430"/>
    <cellStyle name="Normal 70 2 2" xfId="13936"/>
    <cellStyle name="Normal 70 2 2 10" xfId="13937"/>
    <cellStyle name="Normal 70 2 2 10 2" xfId="24432"/>
    <cellStyle name="Normal 70 2 2 11" xfId="13938"/>
    <cellStyle name="Normal 70 2 2 11 2" xfId="24433"/>
    <cellStyle name="Normal 70 2 2 12" xfId="13939"/>
    <cellStyle name="Normal 70 2 2 12 2" xfId="24434"/>
    <cellStyle name="Normal 70 2 2 13" xfId="13940"/>
    <cellStyle name="Normal 70 2 2 13 2" xfId="24435"/>
    <cellStyle name="Normal 70 2 2 14" xfId="13941"/>
    <cellStyle name="Normal 70 2 2 14 2" xfId="24436"/>
    <cellStyle name="Normal 70 2 2 15" xfId="13942"/>
    <cellStyle name="Normal 70 2 2 15 2" xfId="24437"/>
    <cellStyle name="Normal 70 2 2 16" xfId="24431"/>
    <cellStyle name="Normal 70 2 2 2" xfId="13943"/>
    <cellStyle name="Normal 70 2 2 2 2" xfId="13944"/>
    <cellStyle name="Normal 70 2 2 2 2 2" xfId="13945"/>
    <cellStyle name="Normal 70 2 2 2 2 3" xfId="24438"/>
    <cellStyle name="Normal 70 2 2 3" xfId="13946"/>
    <cellStyle name="Normal 70 2 2 4" xfId="13947"/>
    <cellStyle name="Normal 70 2 2 5" xfId="13948"/>
    <cellStyle name="Normal 70 2 2 5 2" xfId="24439"/>
    <cellStyle name="Normal 70 2 2 6" xfId="13949"/>
    <cellStyle name="Normal 70 2 2 6 2" xfId="24440"/>
    <cellStyle name="Normal 70 2 2 7" xfId="13950"/>
    <cellStyle name="Normal 70 2 2 7 2" xfId="24441"/>
    <cellStyle name="Normal 70 2 2 8" xfId="13951"/>
    <cellStyle name="Normal 70 2 2 8 2" xfId="24442"/>
    <cellStyle name="Normal 70 2 2 9" xfId="13952"/>
    <cellStyle name="Normal 70 2 2 9 2" xfId="24443"/>
    <cellStyle name="Normal 70 2 3" xfId="13953"/>
    <cellStyle name="Normal 70 2 4" xfId="13954"/>
    <cellStyle name="Normal 70 2 5" xfId="13955"/>
    <cellStyle name="Normal 70 2 6" xfId="13956"/>
    <cellStyle name="Normal 70 2 7" xfId="13957"/>
    <cellStyle name="Normal 70 2 8" xfId="13958"/>
    <cellStyle name="Normal 70 2 9" xfId="13959"/>
    <cellStyle name="Normal 70 2 9 10" xfId="13960"/>
    <cellStyle name="Normal 70 2 9 10 2" xfId="24445"/>
    <cellStyle name="Normal 70 2 9 11" xfId="13961"/>
    <cellStyle name="Normal 70 2 9 11 2" xfId="24446"/>
    <cellStyle name="Normal 70 2 9 12" xfId="13962"/>
    <cellStyle name="Normal 70 2 9 12 2" xfId="24447"/>
    <cellStyle name="Normal 70 2 9 13" xfId="13963"/>
    <cellStyle name="Normal 70 2 9 13 2" xfId="24448"/>
    <cellStyle name="Normal 70 2 9 14" xfId="24444"/>
    <cellStyle name="Normal 70 2 9 2" xfId="13964"/>
    <cellStyle name="Normal 70 2 9 2 2" xfId="13965"/>
    <cellStyle name="Normal 70 2 9 2 2 2" xfId="24449"/>
    <cellStyle name="Normal 70 2 9 3" xfId="13966"/>
    <cellStyle name="Normal 70 2 9 3 2" xfId="24450"/>
    <cellStyle name="Normal 70 2 9 4" xfId="13967"/>
    <cellStyle name="Normal 70 2 9 4 2" xfId="24451"/>
    <cellStyle name="Normal 70 2 9 5" xfId="13968"/>
    <cellStyle name="Normal 70 2 9 5 2" xfId="24452"/>
    <cellStyle name="Normal 70 2 9 6" xfId="13969"/>
    <cellStyle name="Normal 70 2 9 6 2" xfId="24453"/>
    <cellStyle name="Normal 70 2 9 7" xfId="13970"/>
    <cellStyle name="Normal 70 2 9 7 2" xfId="24454"/>
    <cellStyle name="Normal 70 2 9 8" xfId="13971"/>
    <cellStyle name="Normal 70 2 9 8 2" xfId="24455"/>
    <cellStyle name="Normal 70 2 9 9" xfId="13972"/>
    <cellStyle name="Normal 70 2 9 9 2" xfId="24456"/>
    <cellStyle name="Normal 70 3" xfId="13973"/>
    <cellStyle name="Normal 70 4" xfId="13974"/>
    <cellStyle name="Normal 70 5" xfId="13975"/>
    <cellStyle name="Normal 70 5 10" xfId="13976"/>
    <cellStyle name="Normal 70 5 10 2" xfId="24458"/>
    <cellStyle name="Normal 70 5 11" xfId="13977"/>
    <cellStyle name="Normal 70 5 11 2" xfId="24459"/>
    <cellStyle name="Normal 70 5 12" xfId="13978"/>
    <cellStyle name="Normal 70 5 12 2" xfId="24460"/>
    <cellStyle name="Normal 70 5 13" xfId="13979"/>
    <cellStyle name="Normal 70 5 13 2" xfId="24461"/>
    <cellStyle name="Normal 70 5 14" xfId="13980"/>
    <cellStyle name="Normal 70 5 14 2" xfId="24462"/>
    <cellStyle name="Normal 70 5 15" xfId="13981"/>
    <cellStyle name="Normal 70 5 15 2" xfId="24463"/>
    <cellStyle name="Normal 70 5 16" xfId="24457"/>
    <cellStyle name="Normal 70 5 2" xfId="13982"/>
    <cellStyle name="Normal 70 5 2 2" xfId="13983"/>
    <cellStyle name="Normal 70 5 2 2 2" xfId="13984"/>
    <cellStyle name="Normal 70 5 2 2 3" xfId="24464"/>
    <cellStyle name="Normal 70 5 3" xfId="13985"/>
    <cellStyle name="Normal 70 5 4" xfId="13986"/>
    <cellStyle name="Normal 70 5 5" xfId="13987"/>
    <cellStyle name="Normal 70 5 5 2" xfId="24465"/>
    <cellStyle name="Normal 70 5 6" xfId="13988"/>
    <cellStyle name="Normal 70 5 6 2" xfId="24466"/>
    <cellStyle name="Normal 70 5 7" xfId="13989"/>
    <cellStyle name="Normal 70 5 7 2" xfId="24467"/>
    <cellStyle name="Normal 70 5 8" xfId="13990"/>
    <cellStyle name="Normal 70 5 8 2" xfId="24468"/>
    <cellStyle name="Normal 70 5 9" xfId="13991"/>
    <cellStyle name="Normal 70 5 9 2" xfId="24469"/>
    <cellStyle name="Normal 70 6" xfId="13992"/>
    <cellStyle name="Normal 70 7" xfId="13993"/>
    <cellStyle name="Normal 70 8" xfId="13994"/>
    <cellStyle name="Normal 70 9" xfId="13995"/>
    <cellStyle name="Normal 71" xfId="3"/>
    <cellStyle name="Normal 71 10" xfId="13996"/>
    <cellStyle name="Normal 71 11" xfId="13997"/>
    <cellStyle name="Normal 71 11 10" xfId="13998"/>
    <cellStyle name="Normal 71 11 10 2" xfId="24471"/>
    <cellStyle name="Normal 71 11 11" xfId="13999"/>
    <cellStyle name="Normal 71 11 11 2" xfId="24472"/>
    <cellStyle name="Normal 71 11 12" xfId="14000"/>
    <cellStyle name="Normal 71 11 12 2" xfId="24473"/>
    <cellStyle name="Normal 71 11 13" xfId="14001"/>
    <cellStyle name="Normal 71 11 13 2" xfId="24474"/>
    <cellStyle name="Normal 71 11 14" xfId="24470"/>
    <cellStyle name="Normal 71 11 2" xfId="14002"/>
    <cellStyle name="Normal 71 11 2 2" xfId="14003"/>
    <cellStyle name="Normal 71 11 2 2 2" xfId="24475"/>
    <cellStyle name="Normal 71 11 3" xfId="14004"/>
    <cellStyle name="Normal 71 11 3 2" xfId="24476"/>
    <cellStyle name="Normal 71 11 4" xfId="14005"/>
    <cellStyle name="Normal 71 11 4 2" xfId="24477"/>
    <cellStyle name="Normal 71 11 5" xfId="14006"/>
    <cellStyle name="Normal 71 11 5 2" xfId="24478"/>
    <cellStyle name="Normal 71 11 6" xfId="14007"/>
    <cellStyle name="Normal 71 11 6 2" xfId="24479"/>
    <cellStyle name="Normal 71 11 7" xfId="14008"/>
    <cellStyle name="Normal 71 11 7 2" xfId="24480"/>
    <cellStyle name="Normal 71 11 8" xfId="14009"/>
    <cellStyle name="Normal 71 11 8 2" xfId="24481"/>
    <cellStyle name="Normal 71 11 9" xfId="14010"/>
    <cellStyle name="Normal 71 11 9 2" xfId="24482"/>
    <cellStyle name="Normal 71 12" xfId="14011"/>
    <cellStyle name="Normal 71 12 10" xfId="14012"/>
    <cellStyle name="Normal 71 12 10 2" xfId="24484"/>
    <cellStyle name="Normal 71 12 11" xfId="14013"/>
    <cellStyle name="Normal 71 12 11 2" xfId="24485"/>
    <cellStyle name="Normal 71 12 12" xfId="14014"/>
    <cellStyle name="Normal 71 12 12 2" xfId="24486"/>
    <cellStyle name="Normal 71 12 13" xfId="24483"/>
    <cellStyle name="Normal 71 12 2" xfId="14015"/>
    <cellStyle name="Normal 71 12 2 2" xfId="24487"/>
    <cellStyle name="Normal 71 12 3" xfId="14016"/>
    <cellStyle name="Normal 71 12 3 2" xfId="24488"/>
    <cellStyle name="Normal 71 12 4" xfId="14017"/>
    <cellStyle name="Normal 71 12 4 2" xfId="24489"/>
    <cellStyle name="Normal 71 12 5" xfId="14018"/>
    <cellStyle name="Normal 71 12 5 2" xfId="24490"/>
    <cellStyle name="Normal 71 12 6" xfId="14019"/>
    <cellStyle name="Normal 71 12 6 2" xfId="24491"/>
    <cellStyle name="Normal 71 12 7" xfId="14020"/>
    <cellStyle name="Normal 71 12 7 2" xfId="24492"/>
    <cellStyle name="Normal 71 12 8" xfId="14021"/>
    <cellStyle name="Normal 71 12 8 2" xfId="24493"/>
    <cellStyle name="Normal 71 12 9" xfId="14022"/>
    <cellStyle name="Normal 71 12 9 2" xfId="24494"/>
    <cellStyle name="Normal 71 2" xfId="14023"/>
    <cellStyle name="Normal 71 3" xfId="14024"/>
    <cellStyle name="Normal 71 4" xfId="14025"/>
    <cellStyle name="Normal 71 5" xfId="14026"/>
    <cellStyle name="Normal 71 5 10" xfId="14027"/>
    <cellStyle name="Normal 71 5 10 2" xfId="24496"/>
    <cellStyle name="Normal 71 5 11" xfId="14028"/>
    <cellStyle name="Normal 71 5 11 2" xfId="24497"/>
    <cellStyle name="Normal 71 5 12" xfId="14029"/>
    <cellStyle name="Normal 71 5 12 2" xfId="24498"/>
    <cellStyle name="Normal 71 5 13" xfId="14030"/>
    <cellStyle name="Normal 71 5 13 2" xfId="24499"/>
    <cellStyle name="Normal 71 5 14" xfId="14031"/>
    <cellStyle name="Normal 71 5 14 2" xfId="24500"/>
    <cellStyle name="Normal 71 5 15" xfId="14032"/>
    <cellStyle name="Normal 71 5 15 2" xfId="24501"/>
    <cellStyle name="Normal 71 5 16" xfId="24495"/>
    <cellStyle name="Normal 71 5 2" xfId="14033"/>
    <cellStyle name="Normal 71 5 2 2" xfId="14034"/>
    <cellStyle name="Normal 71 5 2 2 2" xfId="14035"/>
    <cellStyle name="Normal 71 5 2 2 3" xfId="24502"/>
    <cellStyle name="Normal 71 5 3" xfId="14036"/>
    <cellStyle name="Normal 71 5 4" xfId="14037"/>
    <cellStyle name="Normal 71 5 5" xfId="14038"/>
    <cellStyle name="Normal 71 5 5 2" xfId="24503"/>
    <cellStyle name="Normal 71 5 6" xfId="14039"/>
    <cellStyle name="Normal 71 5 6 2" xfId="24504"/>
    <cellStyle name="Normal 71 5 7" xfId="14040"/>
    <cellStyle name="Normal 71 5 7 2" xfId="24505"/>
    <cellStyle name="Normal 71 5 8" xfId="14041"/>
    <cellStyle name="Normal 71 5 8 2" xfId="24506"/>
    <cellStyle name="Normal 71 5 9" xfId="14042"/>
    <cellStyle name="Normal 71 5 9 2" xfId="24507"/>
    <cellStyle name="Normal 71 6" xfId="14043"/>
    <cellStyle name="Normal 71 7" xfId="14044"/>
    <cellStyle name="Normal 71 8" xfId="14045"/>
    <cellStyle name="Normal 71 9" xfId="14046"/>
    <cellStyle name="Normal 72" xfId="14047"/>
    <cellStyle name="Normal 72 2" xfId="14048"/>
    <cellStyle name="Normal 72 3" xfId="14049"/>
    <cellStyle name="Normal 72 4" xfId="14050"/>
    <cellStyle name="Normal 73" xfId="14051"/>
    <cellStyle name="Normal 74" xfId="14052"/>
    <cellStyle name="Normal 74 2" xfId="14053"/>
    <cellStyle name="Normal 75" xfId="14054"/>
    <cellStyle name="Normal 75 2" xfId="14055"/>
    <cellStyle name="Normal 75 3" xfId="14056"/>
    <cellStyle name="Normal 75 4" xfId="14057"/>
    <cellStyle name="Normal 76" xfId="14058"/>
    <cellStyle name="Normal 76 2" xfId="14059"/>
    <cellStyle name="Normal 76 3" xfId="14060"/>
    <cellStyle name="Normal 76 4" xfId="14061"/>
    <cellStyle name="Normal 77" xfId="14062"/>
    <cellStyle name="Normal 77 2" xfId="14063"/>
    <cellStyle name="Normal 77 3" xfId="14064"/>
    <cellStyle name="Normal 77 4" xfId="14065"/>
    <cellStyle name="Normal 78" xfId="14066"/>
    <cellStyle name="Normal 78 2" xfId="14067"/>
    <cellStyle name="Normal 78 3" xfId="14068"/>
    <cellStyle name="Normal 78 4" xfId="14069"/>
    <cellStyle name="Normal 79" xfId="14070"/>
    <cellStyle name="Normal 79 2" xfId="14071"/>
    <cellStyle name="Normal 79 3" xfId="14072"/>
    <cellStyle name="Normal 79 4" xfId="14073"/>
    <cellStyle name="Normal 8" xfId="14074"/>
    <cellStyle name="Normal 8 2" xfId="14075"/>
    <cellStyle name="Normal 8 2 10" xfId="14076"/>
    <cellStyle name="Normal 8 2 100" xfId="14077"/>
    <cellStyle name="Normal 8 2 101" xfId="14078"/>
    <cellStyle name="Normal 8 2 102" xfId="14079"/>
    <cellStyle name="Normal 8 2 103" xfId="14080"/>
    <cellStyle name="Normal 8 2 104" xfId="14081"/>
    <cellStyle name="Normal 8 2 105" xfId="14082"/>
    <cellStyle name="Normal 8 2 106" xfId="14083"/>
    <cellStyle name="Normal 8 2 107" xfId="14084"/>
    <cellStyle name="Normal 8 2 108" xfId="14085"/>
    <cellStyle name="Normal 8 2 109" xfId="14086"/>
    <cellStyle name="Normal 8 2 11" xfId="14087"/>
    <cellStyle name="Normal 8 2 110" xfId="14088"/>
    <cellStyle name="Normal 8 2 111" xfId="14089"/>
    <cellStyle name="Normal 8 2 112" xfId="14090"/>
    <cellStyle name="Normal 8 2 113" xfId="14091"/>
    <cellStyle name="Normal 8 2 114" xfId="14092"/>
    <cellStyle name="Normal 8 2 115" xfId="14093"/>
    <cellStyle name="Normal 8 2 116" xfId="14094"/>
    <cellStyle name="Normal 8 2 117" xfId="14095"/>
    <cellStyle name="Normal 8 2 118" xfId="14096"/>
    <cellStyle name="Normal 8 2 119" xfId="14097"/>
    <cellStyle name="Normal 8 2 12" xfId="14098"/>
    <cellStyle name="Normal 8 2 120" xfId="14099"/>
    <cellStyle name="Normal 8 2 121" xfId="14100"/>
    <cellStyle name="Normal 8 2 122" xfId="14101"/>
    <cellStyle name="Normal 8 2 123" xfId="14102"/>
    <cellStyle name="Normal 8 2 124" xfId="14103"/>
    <cellStyle name="Normal 8 2 125" xfId="14104"/>
    <cellStyle name="Normal 8 2 126" xfId="14105"/>
    <cellStyle name="Normal 8 2 127" xfId="14106"/>
    <cellStyle name="Normal 8 2 128" xfId="14107"/>
    <cellStyle name="Normal 8 2 129" xfId="14108"/>
    <cellStyle name="Normal 8 2 13" xfId="14109"/>
    <cellStyle name="Normal 8 2 130" xfId="14110"/>
    <cellStyle name="Normal 8 2 131" xfId="14111"/>
    <cellStyle name="Normal 8 2 132" xfId="14112"/>
    <cellStyle name="Normal 8 2 133" xfId="14113"/>
    <cellStyle name="Normal 8 2 134" xfId="14114"/>
    <cellStyle name="Normal 8 2 135" xfId="14115"/>
    <cellStyle name="Normal 8 2 136" xfId="14116"/>
    <cellStyle name="Normal 8 2 137" xfId="14117"/>
    <cellStyle name="Normal 8 2 138" xfId="14118"/>
    <cellStyle name="Normal 8 2 139" xfId="14119"/>
    <cellStyle name="Normal 8 2 14" xfId="14120"/>
    <cellStyle name="Normal 8 2 140" xfId="14121"/>
    <cellStyle name="Normal 8 2 141" xfId="14122"/>
    <cellStyle name="Normal 8 2 142" xfId="14123"/>
    <cellStyle name="Normal 8 2 143" xfId="14124"/>
    <cellStyle name="Normal 8 2 144" xfId="14125"/>
    <cellStyle name="Normal 8 2 145" xfId="14126"/>
    <cellStyle name="Normal 8 2 146" xfId="14127"/>
    <cellStyle name="Normal 8 2 147" xfId="14128"/>
    <cellStyle name="Normal 8 2 148" xfId="14129"/>
    <cellStyle name="Normal 8 2 149" xfId="14130"/>
    <cellStyle name="Normal 8 2 15" xfId="14131"/>
    <cellStyle name="Normal 8 2 150" xfId="14132"/>
    <cellStyle name="Normal 8 2 151" xfId="14133"/>
    <cellStyle name="Normal 8 2 152" xfId="14134"/>
    <cellStyle name="Normal 8 2 153" xfId="14135"/>
    <cellStyle name="Normal 8 2 154" xfId="14136"/>
    <cellStyle name="Normal 8 2 155" xfId="14137"/>
    <cellStyle name="Normal 8 2 156" xfId="14138"/>
    <cellStyle name="Normal 8 2 157" xfId="14139"/>
    <cellStyle name="Normal 8 2 158" xfId="14140"/>
    <cellStyle name="Normal 8 2 159" xfId="14141"/>
    <cellStyle name="Normal 8 2 16" xfId="14142"/>
    <cellStyle name="Normal 8 2 160" xfId="14143"/>
    <cellStyle name="Normal 8 2 161" xfId="14144"/>
    <cellStyle name="Normal 8 2 162" xfId="14145"/>
    <cellStyle name="Normal 8 2 163" xfId="14146"/>
    <cellStyle name="Normal 8 2 164" xfId="14147"/>
    <cellStyle name="Normal 8 2 165" xfId="14148"/>
    <cellStyle name="Normal 8 2 166" xfId="14149"/>
    <cellStyle name="Normal 8 2 167" xfId="14150"/>
    <cellStyle name="Normal 8 2 168" xfId="14151"/>
    <cellStyle name="Normal 8 2 169" xfId="14152"/>
    <cellStyle name="Normal 8 2 17" xfId="14153"/>
    <cellStyle name="Normal 8 2 170" xfId="14154"/>
    <cellStyle name="Normal 8 2 171" xfId="14155"/>
    <cellStyle name="Normal 8 2 172" xfId="14156"/>
    <cellStyle name="Normal 8 2 173" xfId="14157"/>
    <cellStyle name="Normal 8 2 174" xfId="14158"/>
    <cellStyle name="Normal 8 2 175" xfId="14159"/>
    <cellStyle name="Normal 8 2 176" xfId="14160"/>
    <cellStyle name="Normal 8 2 177" xfId="14161"/>
    <cellStyle name="Normal 8 2 178" xfId="14162"/>
    <cellStyle name="Normal 8 2 179" xfId="14163"/>
    <cellStyle name="Normal 8 2 18" xfId="14164"/>
    <cellStyle name="Normal 8 2 180" xfId="14165"/>
    <cellStyle name="Normal 8 2 181" xfId="14166"/>
    <cellStyle name="Normal 8 2 182" xfId="14167"/>
    <cellStyle name="Normal 8 2 183" xfId="14168"/>
    <cellStyle name="Normal 8 2 184" xfId="14169"/>
    <cellStyle name="Normal 8 2 185" xfId="14170"/>
    <cellStyle name="Normal 8 2 186" xfId="14171"/>
    <cellStyle name="Normal 8 2 187" xfId="14172"/>
    <cellStyle name="Normal 8 2 188" xfId="14173"/>
    <cellStyle name="Normal 8 2 19" xfId="14174"/>
    <cellStyle name="Normal 8 2 2" xfId="14175"/>
    <cellStyle name="Normal 8 2 20" xfId="14176"/>
    <cellStyle name="Normal 8 2 21" xfId="14177"/>
    <cellStyle name="Normal 8 2 22" xfId="14178"/>
    <cellStyle name="Normal 8 2 23" xfId="14179"/>
    <cellStyle name="Normal 8 2 24" xfId="14180"/>
    <cellStyle name="Normal 8 2 25" xfId="14181"/>
    <cellStyle name="Normal 8 2 26" xfId="14182"/>
    <cellStyle name="Normal 8 2 27" xfId="14183"/>
    <cellStyle name="Normal 8 2 28" xfId="14184"/>
    <cellStyle name="Normal 8 2 29" xfId="14185"/>
    <cellStyle name="Normal 8 2 3" xfId="14186"/>
    <cellStyle name="Normal 8 2 30" xfId="14187"/>
    <cellStyle name="Normal 8 2 31" xfId="14188"/>
    <cellStyle name="Normal 8 2 32" xfId="14189"/>
    <cellStyle name="Normal 8 2 33" xfId="14190"/>
    <cellStyle name="Normal 8 2 34" xfId="14191"/>
    <cellStyle name="Normal 8 2 35" xfId="14192"/>
    <cellStyle name="Normal 8 2 36" xfId="14193"/>
    <cellStyle name="Normal 8 2 37" xfId="14194"/>
    <cellStyle name="Normal 8 2 38" xfId="14195"/>
    <cellStyle name="Normal 8 2 39" xfId="14196"/>
    <cellStyle name="Normal 8 2 4" xfId="14197"/>
    <cellStyle name="Normal 8 2 40" xfId="14198"/>
    <cellStyle name="Normal 8 2 41" xfId="14199"/>
    <cellStyle name="Normal 8 2 42" xfId="14200"/>
    <cellStyle name="Normal 8 2 43" xfId="14201"/>
    <cellStyle name="Normal 8 2 44" xfId="14202"/>
    <cellStyle name="Normal 8 2 45" xfId="14203"/>
    <cellStyle name="Normal 8 2 46" xfId="14204"/>
    <cellStyle name="Normal 8 2 47" xfId="14205"/>
    <cellStyle name="Normal 8 2 48" xfId="14206"/>
    <cellStyle name="Normal 8 2 49" xfId="14207"/>
    <cellStyle name="Normal 8 2 5" xfId="14208"/>
    <cellStyle name="Normal 8 2 50" xfId="14209"/>
    <cellStyle name="Normal 8 2 51" xfId="14210"/>
    <cellStyle name="Normal 8 2 52" xfId="14211"/>
    <cellStyle name="Normal 8 2 53" xfId="14212"/>
    <cellStyle name="Normal 8 2 54" xfId="14213"/>
    <cellStyle name="Normal 8 2 55" xfId="14214"/>
    <cellStyle name="Normal 8 2 56" xfId="14215"/>
    <cellStyle name="Normal 8 2 57" xfId="14216"/>
    <cellStyle name="Normal 8 2 58" xfId="14217"/>
    <cellStyle name="Normal 8 2 59" xfId="14218"/>
    <cellStyle name="Normal 8 2 6" xfId="14219"/>
    <cellStyle name="Normal 8 2 60" xfId="14220"/>
    <cellStyle name="Normal 8 2 61" xfId="14221"/>
    <cellStyle name="Normal 8 2 62" xfId="14222"/>
    <cellStyle name="Normal 8 2 63" xfId="14223"/>
    <cellStyle name="Normal 8 2 64" xfId="14224"/>
    <cellStyle name="Normal 8 2 65" xfId="14225"/>
    <cellStyle name="Normal 8 2 66" xfId="14226"/>
    <cellStyle name="Normal 8 2 67" xfId="14227"/>
    <cellStyle name="Normal 8 2 68" xfId="14228"/>
    <cellStyle name="Normal 8 2 69" xfId="14229"/>
    <cellStyle name="Normal 8 2 7" xfId="14230"/>
    <cellStyle name="Normal 8 2 70" xfId="14231"/>
    <cellStyle name="Normal 8 2 71" xfId="14232"/>
    <cellStyle name="Normal 8 2 72" xfId="14233"/>
    <cellStyle name="Normal 8 2 73" xfId="14234"/>
    <cellStyle name="Normal 8 2 74" xfId="14235"/>
    <cellStyle name="Normal 8 2 75" xfId="14236"/>
    <cellStyle name="Normal 8 2 76" xfId="14237"/>
    <cellStyle name="Normal 8 2 77" xfId="14238"/>
    <cellStyle name="Normal 8 2 78" xfId="14239"/>
    <cellStyle name="Normal 8 2 79" xfId="14240"/>
    <cellStyle name="Normal 8 2 8" xfId="14241"/>
    <cellStyle name="Normal 8 2 80" xfId="14242"/>
    <cellStyle name="Normal 8 2 81" xfId="14243"/>
    <cellStyle name="Normal 8 2 82" xfId="14244"/>
    <cellStyle name="Normal 8 2 83" xfId="14245"/>
    <cellStyle name="Normal 8 2 84" xfId="14246"/>
    <cellStyle name="Normal 8 2 85" xfId="14247"/>
    <cellStyle name="Normal 8 2 86" xfId="14248"/>
    <cellStyle name="Normal 8 2 87" xfId="14249"/>
    <cellStyle name="Normal 8 2 88" xfId="14250"/>
    <cellStyle name="Normal 8 2 89" xfId="14251"/>
    <cellStyle name="Normal 8 2 9" xfId="14252"/>
    <cellStyle name="Normal 8 2 90" xfId="14253"/>
    <cellStyle name="Normal 8 2 91" xfId="14254"/>
    <cellStyle name="Normal 8 2 92" xfId="14255"/>
    <cellStyle name="Normal 8 2 93" xfId="14256"/>
    <cellStyle name="Normal 8 2 94" xfId="14257"/>
    <cellStyle name="Normal 8 2 95" xfId="14258"/>
    <cellStyle name="Normal 8 2 96" xfId="14259"/>
    <cellStyle name="Normal 8 2 97" xfId="14260"/>
    <cellStyle name="Normal 8 2 98" xfId="14261"/>
    <cellStyle name="Normal 8 2 99" xfId="14262"/>
    <cellStyle name="Normal 8 3" xfId="14263"/>
    <cellStyle name="Normal 8 3 2" xfId="14264"/>
    <cellStyle name="Normal 8 3 3" xfId="14265"/>
    <cellStyle name="Normal 8 3 4" xfId="14266"/>
    <cellStyle name="Normal 8 3 5" xfId="14267"/>
    <cellStyle name="Normal 8 3 6" xfId="14268"/>
    <cellStyle name="Normal 8 3 7" xfId="14269"/>
    <cellStyle name="Normal 8 4" xfId="14270"/>
    <cellStyle name="Normal 8 5" xfId="14271"/>
    <cellStyle name="Normal 8 6" xfId="14272"/>
    <cellStyle name="Normal 8 7" xfId="14273"/>
    <cellStyle name="Normal 8 8" xfId="14274"/>
    <cellStyle name="Normal 8 9" xfId="14275"/>
    <cellStyle name="Normal 80" xfId="14276"/>
    <cellStyle name="Normal 80 2" xfId="14277"/>
    <cellStyle name="Normal 81" xfId="14278"/>
    <cellStyle name="Normal 81 2" xfId="14279"/>
    <cellStyle name="Normal 82" xfId="14280"/>
    <cellStyle name="Normal 82 2" xfId="14281"/>
    <cellStyle name="Normal 82 3" xfId="14282"/>
    <cellStyle name="Normal 82 4" xfId="14283"/>
    <cellStyle name="Normal 83" xfId="14284"/>
    <cellStyle name="Normal 84" xfId="14285"/>
    <cellStyle name="Normal 84 10" xfId="14286"/>
    <cellStyle name="Normal 84 100" xfId="14287"/>
    <cellStyle name="Normal 84 101" xfId="14288"/>
    <cellStyle name="Normal 84 102" xfId="14289"/>
    <cellStyle name="Normal 84 103" xfId="14290"/>
    <cellStyle name="Normal 84 104" xfId="14291"/>
    <cellStyle name="Normal 84 105" xfId="14292"/>
    <cellStyle name="Normal 84 106" xfId="14293"/>
    <cellStyle name="Normal 84 11" xfId="14294"/>
    <cellStyle name="Normal 84 12" xfId="14295"/>
    <cellStyle name="Normal 84 13" xfId="14296"/>
    <cellStyle name="Normal 84 14" xfId="14297"/>
    <cellStyle name="Normal 84 15" xfId="14298"/>
    <cellStyle name="Normal 84 16" xfId="14299"/>
    <cellStyle name="Normal 84 17" xfId="14300"/>
    <cellStyle name="Normal 84 18" xfId="14301"/>
    <cellStyle name="Normal 84 19" xfId="14302"/>
    <cellStyle name="Normal 84 2" xfId="14303"/>
    <cellStyle name="Normal 84 20" xfId="14304"/>
    <cellStyle name="Normal 84 21" xfId="14305"/>
    <cellStyle name="Normal 84 22" xfId="14306"/>
    <cellStyle name="Normal 84 23" xfId="14307"/>
    <cellStyle name="Normal 84 24" xfId="14308"/>
    <cellStyle name="Normal 84 25" xfId="14309"/>
    <cellStyle name="Normal 84 26" xfId="14310"/>
    <cellStyle name="Normal 84 27" xfId="14311"/>
    <cellStyle name="Normal 84 28" xfId="14312"/>
    <cellStyle name="Normal 84 29" xfId="14313"/>
    <cellStyle name="Normal 84 3" xfId="14314"/>
    <cellStyle name="Normal 84 30" xfId="14315"/>
    <cellStyle name="Normal 84 31" xfId="14316"/>
    <cellStyle name="Normal 84 32" xfId="14317"/>
    <cellStyle name="Normal 84 33" xfId="14318"/>
    <cellStyle name="Normal 84 34" xfId="14319"/>
    <cellStyle name="Normal 84 35" xfId="14320"/>
    <cellStyle name="Normal 84 36" xfId="14321"/>
    <cellStyle name="Normal 84 37" xfId="14322"/>
    <cellStyle name="Normal 84 38" xfId="14323"/>
    <cellStyle name="Normal 84 39" xfId="14324"/>
    <cellStyle name="Normal 84 4" xfId="14325"/>
    <cellStyle name="Normal 84 40" xfId="14326"/>
    <cellStyle name="Normal 84 41" xfId="14327"/>
    <cellStyle name="Normal 84 42" xfId="14328"/>
    <cellStyle name="Normal 84 43" xfId="14329"/>
    <cellStyle name="Normal 84 44" xfId="14330"/>
    <cellStyle name="Normal 84 45" xfId="14331"/>
    <cellStyle name="Normal 84 46" xfId="14332"/>
    <cellStyle name="Normal 84 47" xfId="14333"/>
    <cellStyle name="Normal 84 48" xfId="14334"/>
    <cellStyle name="Normal 84 49" xfId="14335"/>
    <cellStyle name="Normal 84 5" xfId="14336"/>
    <cellStyle name="Normal 84 50" xfId="14337"/>
    <cellStyle name="Normal 84 51" xfId="14338"/>
    <cellStyle name="Normal 84 52" xfId="14339"/>
    <cellStyle name="Normal 84 53" xfId="14340"/>
    <cellStyle name="Normal 84 54" xfId="14341"/>
    <cellStyle name="Normal 84 55" xfId="14342"/>
    <cellStyle name="Normal 84 56" xfId="14343"/>
    <cellStyle name="Normal 84 57" xfId="14344"/>
    <cellStyle name="Normal 84 58" xfId="14345"/>
    <cellStyle name="Normal 84 59" xfId="14346"/>
    <cellStyle name="Normal 84 6" xfId="14347"/>
    <cellStyle name="Normal 84 60" xfId="14348"/>
    <cellStyle name="Normal 84 61" xfId="14349"/>
    <cellStyle name="Normal 84 62" xfId="14350"/>
    <cellStyle name="Normal 84 63" xfId="14351"/>
    <cellStyle name="Normal 84 64" xfId="14352"/>
    <cellStyle name="Normal 84 65" xfId="14353"/>
    <cellStyle name="Normal 84 66" xfId="14354"/>
    <cellStyle name="Normal 84 67" xfId="14355"/>
    <cellStyle name="Normal 84 68" xfId="14356"/>
    <cellStyle name="Normal 84 69" xfId="14357"/>
    <cellStyle name="Normal 84 7" xfId="14358"/>
    <cellStyle name="Normal 84 70" xfId="14359"/>
    <cellStyle name="Normal 84 71" xfId="14360"/>
    <cellStyle name="Normal 84 72" xfId="14361"/>
    <cellStyle name="Normal 84 73" xfId="14362"/>
    <cellStyle name="Normal 84 74" xfId="14363"/>
    <cellStyle name="Normal 84 75" xfId="14364"/>
    <cellStyle name="Normal 84 76" xfId="14365"/>
    <cellStyle name="Normal 84 77" xfId="14366"/>
    <cellStyle name="Normal 84 78" xfId="14367"/>
    <cellStyle name="Normal 84 79" xfId="14368"/>
    <cellStyle name="Normal 84 8" xfId="14369"/>
    <cellStyle name="Normal 84 80" xfId="14370"/>
    <cellStyle name="Normal 84 81" xfId="14371"/>
    <cellStyle name="Normal 84 82" xfId="14372"/>
    <cellStyle name="Normal 84 83" xfId="14373"/>
    <cellStyle name="Normal 84 84" xfId="14374"/>
    <cellStyle name="Normal 84 85" xfId="14375"/>
    <cellStyle name="Normal 84 86" xfId="14376"/>
    <cellStyle name="Normal 84 87" xfId="14377"/>
    <cellStyle name="Normal 84 88" xfId="14378"/>
    <cellStyle name="Normal 84 89" xfId="14379"/>
    <cellStyle name="Normal 84 9" xfId="14380"/>
    <cellStyle name="Normal 84 90" xfId="14381"/>
    <cellStyle name="Normal 84 91" xfId="14382"/>
    <cellStyle name="Normal 84 92" xfId="14383"/>
    <cellStyle name="Normal 84 93" xfId="14384"/>
    <cellStyle name="Normal 84 94" xfId="14385"/>
    <cellStyle name="Normal 84 95" xfId="14386"/>
    <cellStyle name="Normal 84 96" xfId="14387"/>
    <cellStyle name="Normal 84 97" xfId="14388"/>
    <cellStyle name="Normal 84 98" xfId="14389"/>
    <cellStyle name="Normal 84 99" xfId="14390"/>
    <cellStyle name="Normal 85" xfId="14391"/>
    <cellStyle name="Normal 85 2" xfId="14392"/>
    <cellStyle name="Normal 85 3" xfId="14393"/>
    <cellStyle name="Normal 85 4" xfId="14394"/>
    <cellStyle name="Normal 86" xfId="14395"/>
    <cellStyle name="Normal 86 2" xfId="14396"/>
    <cellStyle name="Normal 86 3" xfId="14397"/>
    <cellStyle name="Normal 86 4" xfId="14398"/>
    <cellStyle name="Normal 87" xfId="14399"/>
    <cellStyle name="Normal 87 10" xfId="14400"/>
    <cellStyle name="Normal 87 100" xfId="14401"/>
    <cellStyle name="Normal 87 101" xfId="14402"/>
    <cellStyle name="Normal 87 102" xfId="14403"/>
    <cellStyle name="Normal 87 103" xfId="14404"/>
    <cellStyle name="Normal 87 104" xfId="14405"/>
    <cellStyle name="Normal 87 105" xfId="14406"/>
    <cellStyle name="Normal 87 106" xfId="14407"/>
    <cellStyle name="Normal 87 107" xfId="14408"/>
    <cellStyle name="Normal 87 11" xfId="14409"/>
    <cellStyle name="Normal 87 12" xfId="14410"/>
    <cellStyle name="Normal 87 13" xfId="14411"/>
    <cellStyle name="Normal 87 14" xfId="14412"/>
    <cellStyle name="Normal 87 15" xfId="14413"/>
    <cellStyle name="Normal 87 16" xfId="14414"/>
    <cellStyle name="Normal 87 17" xfId="14415"/>
    <cellStyle name="Normal 87 18" xfId="14416"/>
    <cellStyle name="Normal 87 19" xfId="14417"/>
    <cellStyle name="Normal 87 2" xfId="14418"/>
    <cellStyle name="Normal 87 20" xfId="14419"/>
    <cellStyle name="Normal 87 21" xfId="14420"/>
    <cellStyle name="Normal 87 22" xfId="14421"/>
    <cellStyle name="Normal 87 23" xfId="14422"/>
    <cellStyle name="Normal 87 24" xfId="14423"/>
    <cellStyle name="Normal 87 25" xfId="14424"/>
    <cellStyle name="Normal 87 26" xfId="14425"/>
    <cellStyle name="Normal 87 27" xfId="14426"/>
    <cellStyle name="Normal 87 28" xfId="14427"/>
    <cellStyle name="Normal 87 29" xfId="14428"/>
    <cellStyle name="Normal 87 3" xfId="14429"/>
    <cellStyle name="Normal 87 30" xfId="14430"/>
    <cellStyle name="Normal 87 31" xfId="14431"/>
    <cellStyle name="Normal 87 32" xfId="14432"/>
    <cellStyle name="Normal 87 33" xfId="14433"/>
    <cellStyle name="Normal 87 34" xfId="14434"/>
    <cellStyle name="Normal 87 35" xfId="14435"/>
    <cellStyle name="Normal 87 36" xfId="14436"/>
    <cellStyle name="Normal 87 37" xfId="14437"/>
    <cellStyle name="Normal 87 38" xfId="14438"/>
    <cellStyle name="Normal 87 39" xfId="14439"/>
    <cellStyle name="Normal 87 4" xfId="14440"/>
    <cellStyle name="Normal 87 40" xfId="14441"/>
    <cellStyle name="Normal 87 41" xfId="14442"/>
    <cellStyle name="Normal 87 42" xfId="14443"/>
    <cellStyle name="Normal 87 43" xfId="14444"/>
    <cellStyle name="Normal 87 44" xfId="14445"/>
    <cellStyle name="Normal 87 45" xfId="14446"/>
    <cellStyle name="Normal 87 46" xfId="14447"/>
    <cellStyle name="Normal 87 47" xfId="14448"/>
    <cellStyle name="Normal 87 48" xfId="14449"/>
    <cellStyle name="Normal 87 49" xfId="14450"/>
    <cellStyle name="Normal 87 5" xfId="14451"/>
    <cellStyle name="Normal 87 50" xfId="14452"/>
    <cellStyle name="Normal 87 51" xfId="14453"/>
    <cellStyle name="Normal 87 52" xfId="14454"/>
    <cellStyle name="Normal 87 53" xfId="14455"/>
    <cellStyle name="Normal 87 54" xfId="14456"/>
    <cellStyle name="Normal 87 55" xfId="14457"/>
    <cellStyle name="Normal 87 56" xfId="14458"/>
    <cellStyle name="Normal 87 57" xfId="14459"/>
    <cellStyle name="Normal 87 58" xfId="14460"/>
    <cellStyle name="Normal 87 59" xfId="14461"/>
    <cellStyle name="Normal 87 6" xfId="14462"/>
    <cellStyle name="Normal 87 60" xfId="14463"/>
    <cellStyle name="Normal 87 61" xfId="14464"/>
    <cellStyle name="Normal 87 62" xfId="14465"/>
    <cellStyle name="Normal 87 63" xfId="14466"/>
    <cellStyle name="Normal 87 64" xfId="14467"/>
    <cellStyle name="Normal 87 65" xfId="14468"/>
    <cellStyle name="Normal 87 66" xfId="14469"/>
    <cellStyle name="Normal 87 67" xfId="14470"/>
    <cellStyle name="Normal 87 68" xfId="14471"/>
    <cellStyle name="Normal 87 69" xfId="14472"/>
    <cellStyle name="Normal 87 7" xfId="14473"/>
    <cellStyle name="Normal 87 70" xfId="14474"/>
    <cellStyle name="Normal 87 71" xfId="14475"/>
    <cellStyle name="Normal 87 72" xfId="14476"/>
    <cellStyle name="Normal 87 73" xfId="14477"/>
    <cellStyle name="Normal 87 74" xfId="14478"/>
    <cellStyle name="Normal 87 75" xfId="14479"/>
    <cellStyle name="Normal 87 76" xfId="14480"/>
    <cellStyle name="Normal 87 77" xfId="14481"/>
    <cellStyle name="Normal 87 78" xfId="14482"/>
    <cellStyle name="Normal 87 79" xfId="14483"/>
    <cellStyle name="Normal 87 8" xfId="14484"/>
    <cellStyle name="Normal 87 80" xfId="14485"/>
    <cellStyle name="Normal 87 81" xfId="14486"/>
    <cellStyle name="Normal 87 82" xfId="14487"/>
    <cellStyle name="Normal 87 83" xfId="14488"/>
    <cellStyle name="Normal 87 84" xfId="14489"/>
    <cellStyle name="Normal 87 85" xfId="14490"/>
    <cellStyle name="Normal 87 86" xfId="14491"/>
    <cellStyle name="Normal 87 87" xfId="14492"/>
    <cellStyle name="Normal 87 88" xfId="14493"/>
    <cellStyle name="Normal 87 89" xfId="14494"/>
    <cellStyle name="Normal 87 9" xfId="14495"/>
    <cellStyle name="Normal 87 90" xfId="14496"/>
    <cellStyle name="Normal 87 91" xfId="14497"/>
    <cellStyle name="Normal 87 92" xfId="14498"/>
    <cellStyle name="Normal 87 93" xfId="14499"/>
    <cellStyle name="Normal 87 94" xfId="14500"/>
    <cellStyle name="Normal 87 95" xfId="14501"/>
    <cellStyle name="Normal 87 96" xfId="14502"/>
    <cellStyle name="Normal 87 97" xfId="14503"/>
    <cellStyle name="Normal 87 98" xfId="14504"/>
    <cellStyle name="Normal 87 99" xfId="14505"/>
    <cellStyle name="Normal 88" xfId="14506"/>
    <cellStyle name="Normal 88 2" xfId="14507"/>
    <cellStyle name="Normal 88 3" xfId="14508"/>
    <cellStyle name="Normal 88 4" xfId="14509"/>
    <cellStyle name="Normal 89" xfId="14510"/>
    <cellStyle name="Normal 89 2" xfId="14511"/>
    <cellStyle name="Normal 89 3" xfId="14512"/>
    <cellStyle name="Normal 89 4" xfId="14513"/>
    <cellStyle name="Normal 9" xfId="14514"/>
    <cellStyle name="Normal 9 10" xfId="14515"/>
    <cellStyle name="Normal 9 100" xfId="14516"/>
    <cellStyle name="Normal 9 101" xfId="14517"/>
    <cellStyle name="Normal 9 102" xfId="14518"/>
    <cellStyle name="Normal 9 103" xfId="14519"/>
    <cellStyle name="Normal 9 104" xfId="14520"/>
    <cellStyle name="Normal 9 105" xfId="14521"/>
    <cellStyle name="Normal 9 106" xfId="14522"/>
    <cellStyle name="Normal 9 107" xfId="14523"/>
    <cellStyle name="Normal 9 108" xfId="14524"/>
    <cellStyle name="Normal 9 109" xfId="14525"/>
    <cellStyle name="Normal 9 11" xfId="14526"/>
    <cellStyle name="Normal 9 110" xfId="14527"/>
    <cellStyle name="Normal 9 111" xfId="14528"/>
    <cellStyle name="Normal 9 112" xfId="14529"/>
    <cellStyle name="Normal 9 113" xfId="14530"/>
    <cellStyle name="Normal 9 114" xfId="14531"/>
    <cellStyle name="Normal 9 115" xfId="14532"/>
    <cellStyle name="Normal 9 116" xfId="14533"/>
    <cellStyle name="Normal 9 117" xfId="14534"/>
    <cellStyle name="Normal 9 118" xfId="14535"/>
    <cellStyle name="Normal 9 119" xfId="14536"/>
    <cellStyle name="Normal 9 12" xfId="14537"/>
    <cellStyle name="Normal 9 120" xfId="14538"/>
    <cellStyle name="Normal 9 121" xfId="14539"/>
    <cellStyle name="Normal 9 122" xfId="14540"/>
    <cellStyle name="Normal 9 123" xfId="14541"/>
    <cellStyle name="Normal 9 124" xfId="14542"/>
    <cellStyle name="Normal 9 125" xfId="14543"/>
    <cellStyle name="Normal 9 126" xfId="14544"/>
    <cellStyle name="Normal 9 127" xfId="14545"/>
    <cellStyle name="Normal 9 128" xfId="14546"/>
    <cellStyle name="Normal 9 129" xfId="14547"/>
    <cellStyle name="Normal 9 13" xfId="14548"/>
    <cellStyle name="Normal 9 130" xfId="14549"/>
    <cellStyle name="Normal 9 131" xfId="14550"/>
    <cellStyle name="Normal 9 132" xfId="14551"/>
    <cellStyle name="Normal 9 133" xfId="14552"/>
    <cellStyle name="Normal 9 134" xfId="14553"/>
    <cellStyle name="Normal 9 135" xfId="14554"/>
    <cellStyle name="Normal 9 136" xfId="14555"/>
    <cellStyle name="Normal 9 137" xfId="14556"/>
    <cellStyle name="Normal 9 138" xfId="14557"/>
    <cellStyle name="Normal 9 139" xfId="14558"/>
    <cellStyle name="Normal 9 14" xfId="14559"/>
    <cellStyle name="Normal 9 140" xfId="14560"/>
    <cellStyle name="Normal 9 141" xfId="14561"/>
    <cellStyle name="Normal 9 142" xfId="14562"/>
    <cellStyle name="Normal 9 143" xfId="14563"/>
    <cellStyle name="Normal 9 144" xfId="14564"/>
    <cellStyle name="Normal 9 145" xfId="14565"/>
    <cellStyle name="Normal 9 146" xfId="14566"/>
    <cellStyle name="Normal 9 147" xfId="14567"/>
    <cellStyle name="Normal 9 148" xfId="14568"/>
    <cellStyle name="Normal 9 149" xfId="14569"/>
    <cellStyle name="Normal 9 15" xfId="14570"/>
    <cellStyle name="Normal 9 150" xfId="14571"/>
    <cellStyle name="Normal 9 151" xfId="14572"/>
    <cellStyle name="Normal 9 152" xfId="14573"/>
    <cellStyle name="Normal 9 153" xfId="14574"/>
    <cellStyle name="Normal 9 154" xfId="14575"/>
    <cellStyle name="Normal 9 155" xfId="14576"/>
    <cellStyle name="Normal 9 156" xfId="14577"/>
    <cellStyle name="Normal 9 157" xfId="14578"/>
    <cellStyle name="Normal 9 158" xfId="14579"/>
    <cellStyle name="Normal 9 159" xfId="14580"/>
    <cellStyle name="Normal 9 16" xfId="14581"/>
    <cellStyle name="Normal 9 160" xfId="14582"/>
    <cellStyle name="Normal 9 161" xfId="14583"/>
    <cellStyle name="Normal 9 162" xfId="14584"/>
    <cellStyle name="Normal 9 163" xfId="14585"/>
    <cellStyle name="Normal 9 164" xfId="14586"/>
    <cellStyle name="Normal 9 165" xfId="14587"/>
    <cellStyle name="Normal 9 166" xfId="14588"/>
    <cellStyle name="Normal 9 167" xfId="14589"/>
    <cellStyle name="Normal 9 168" xfId="14590"/>
    <cellStyle name="Normal 9 169" xfId="14591"/>
    <cellStyle name="Normal 9 17" xfId="14592"/>
    <cellStyle name="Normal 9 170" xfId="14593"/>
    <cellStyle name="Normal 9 171" xfId="14594"/>
    <cellStyle name="Normal 9 172" xfId="14595"/>
    <cellStyle name="Normal 9 173" xfId="14596"/>
    <cellStyle name="Normal 9 174" xfId="14597"/>
    <cellStyle name="Normal 9 175" xfId="14598"/>
    <cellStyle name="Normal 9 176" xfId="14599"/>
    <cellStyle name="Normal 9 177" xfId="14600"/>
    <cellStyle name="Normal 9 178" xfId="14601"/>
    <cellStyle name="Normal 9 179" xfId="14602"/>
    <cellStyle name="Normal 9 18" xfId="14603"/>
    <cellStyle name="Normal 9 180" xfId="14604"/>
    <cellStyle name="Normal 9 181" xfId="14605"/>
    <cellStyle name="Normal 9 182" xfId="14606"/>
    <cellStyle name="Normal 9 183" xfId="14607"/>
    <cellStyle name="Normal 9 184" xfId="14608"/>
    <cellStyle name="Normal 9 185" xfId="14609"/>
    <cellStyle name="Normal 9 186" xfId="14610"/>
    <cellStyle name="Normal 9 187" xfId="14611"/>
    <cellStyle name="Normal 9 188" xfId="14612"/>
    <cellStyle name="Normal 9 19" xfId="14613"/>
    <cellStyle name="Normal 9 2" xfId="14614"/>
    <cellStyle name="Normal 9 20" xfId="14615"/>
    <cellStyle name="Normal 9 21" xfId="14616"/>
    <cellStyle name="Normal 9 22" xfId="14617"/>
    <cellStyle name="Normal 9 23" xfId="14618"/>
    <cellStyle name="Normal 9 24" xfId="14619"/>
    <cellStyle name="Normal 9 25" xfId="14620"/>
    <cellStyle name="Normal 9 26" xfId="14621"/>
    <cellStyle name="Normal 9 27" xfId="14622"/>
    <cellStyle name="Normal 9 28" xfId="14623"/>
    <cellStyle name="Normal 9 29" xfId="14624"/>
    <cellStyle name="Normal 9 3" xfId="14625"/>
    <cellStyle name="Normal 9 30" xfId="14626"/>
    <cellStyle name="Normal 9 31" xfId="14627"/>
    <cellStyle name="Normal 9 32" xfId="14628"/>
    <cellStyle name="Normal 9 33" xfId="14629"/>
    <cellStyle name="Normal 9 34" xfId="14630"/>
    <cellStyle name="Normal 9 35" xfId="14631"/>
    <cellStyle name="Normal 9 36" xfId="14632"/>
    <cellStyle name="Normal 9 37" xfId="14633"/>
    <cellStyle name="Normal 9 38" xfId="14634"/>
    <cellStyle name="Normal 9 39" xfId="14635"/>
    <cellStyle name="Normal 9 4" xfId="14636"/>
    <cellStyle name="Normal 9 4 10" xfId="14637"/>
    <cellStyle name="Normal 9 4 11" xfId="14638"/>
    <cellStyle name="Normal 9 4 12" xfId="14639"/>
    <cellStyle name="Normal 9 4 13" xfId="14640"/>
    <cellStyle name="Normal 9 4 14" xfId="14641"/>
    <cellStyle name="Normal 9 4 15" xfId="14642"/>
    <cellStyle name="Normal 9 4 16" xfId="14643"/>
    <cellStyle name="Normal 9 4 17" xfId="14644"/>
    <cellStyle name="Normal 9 4 18" xfId="14645"/>
    <cellStyle name="Normal 9 4 19" xfId="14646"/>
    <cellStyle name="Normal 9 4 2" xfId="14647"/>
    <cellStyle name="Normal 9 4 2 10" xfId="14648"/>
    <cellStyle name="Normal 9 4 2 100" xfId="14649"/>
    <cellStyle name="Normal 9 4 2 101" xfId="14650"/>
    <cellStyle name="Normal 9 4 2 102" xfId="14651"/>
    <cellStyle name="Normal 9 4 2 103" xfId="14652"/>
    <cellStyle name="Normal 9 4 2 104" xfId="14653"/>
    <cellStyle name="Normal 9 4 2 105" xfId="14654"/>
    <cellStyle name="Normal 9 4 2 106" xfId="14655"/>
    <cellStyle name="Normal 9 4 2 107" xfId="14656"/>
    <cellStyle name="Normal 9 4 2 108" xfId="14657"/>
    <cellStyle name="Normal 9 4 2 109" xfId="14658"/>
    <cellStyle name="Normal 9 4 2 11" xfId="14659"/>
    <cellStyle name="Normal 9 4 2 110" xfId="14660"/>
    <cellStyle name="Normal 9 4 2 12" xfId="14661"/>
    <cellStyle name="Normal 9 4 2 13" xfId="14662"/>
    <cellStyle name="Normal 9 4 2 14" xfId="14663"/>
    <cellStyle name="Normal 9 4 2 15" xfId="14664"/>
    <cellStyle name="Normal 9 4 2 16" xfId="14665"/>
    <cellStyle name="Normal 9 4 2 17" xfId="14666"/>
    <cellStyle name="Normal 9 4 2 18" xfId="14667"/>
    <cellStyle name="Normal 9 4 2 19" xfId="14668"/>
    <cellStyle name="Normal 9 4 2 2" xfId="14669"/>
    <cellStyle name="Normal 9 4 2 20" xfId="14670"/>
    <cellStyle name="Normal 9 4 2 21" xfId="14671"/>
    <cellStyle name="Normal 9 4 2 22" xfId="14672"/>
    <cellStyle name="Normal 9 4 2 23" xfId="14673"/>
    <cellStyle name="Normal 9 4 2 24" xfId="14674"/>
    <cellStyle name="Normal 9 4 2 25" xfId="14675"/>
    <cellStyle name="Normal 9 4 2 26" xfId="14676"/>
    <cellStyle name="Normal 9 4 2 27" xfId="14677"/>
    <cellStyle name="Normal 9 4 2 28" xfId="14678"/>
    <cellStyle name="Normal 9 4 2 29" xfId="14679"/>
    <cellStyle name="Normal 9 4 2 3" xfId="14680"/>
    <cellStyle name="Normal 9 4 2 30" xfId="14681"/>
    <cellStyle name="Normal 9 4 2 31" xfId="14682"/>
    <cellStyle name="Normal 9 4 2 32" xfId="14683"/>
    <cellStyle name="Normal 9 4 2 33" xfId="14684"/>
    <cellStyle name="Normal 9 4 2 34" xfId="14685"/>
    <cellStyle name="Normal 9 4 2 35" xfId="14686"/>
    <cellStyle name="Normal 9 4 2 36" xfId="14687"/>
    <cellStyle name="Normal 9 4 2 37" xfId="14688"/>
    <cellStyle name="Normal 9 4 2 38" xfId="14689"/>
    <cellStyle name="Normal 9 4 2 39" xfId="14690"/>
    <cellStyle name="Normal 9 4 2 4" xfId="14691"/>
    <cellStyle name="Normal 9 4 2 40" xfId="14692"/>
    <cellStyle name="Normal 9 4 2 41" xfId="14693"/>
    <cellStyle name="Normal 9 4 2 42" xfId="14694"/>
    <cellStyle name="Normal 9 4 2 43" xfId="14695"/>
    <cellStyle name="Normal 9 4 2 44" xfId="14696"/>
    <cellStyle name="Normal 9 4 2 45" xfId="14697"/>
    <cellStyle name="Normal 9 4 2 46" xfId="14698"/>
    <cellStyle name="Normal 9 4 2 47" xfId="14699"/>
    <cellStyle name="Normal 9 4 2 48" xfId="14700"/>
    <cellStyle name="Normal 9 4 2 49" xfId="14701"/>
    <cellStyle name="Normal 9 4 2 5" xfId="14702"/>
    <cellStyle name="Normal 9 4 2 50" xfId="14703"/>
    <cellStyle name="Normal 9 4 2 51" xfId="14704"/>
    <cellStyle name="Normal 9 4 2 52" xfId="14705"/>
    <cellStyle name="Normal 9 4 2 53" xfId="14706"/>
    <cellStyle name="Normal 9 4 2 54" xfId="14707"/>
    <cellStyle name="Normal 9 4 2 55" xfId="14708"/>
    <cellStyle name="Normal 9 4 2 56" xfId="14709"/>
    <cellStyle name="Normal 9 4 2 57" xfId="14710"/>
    <cellStyle name="Normal 9 4 2 58" xfId="14711"/>
    <cellStyle name="Normal 9 4 2 59" xfId="14712"/>
    <cellStyle name="Normal 9 4 2 6" xfId="14713"/>
    <cellStyle name="Normal 9 4 2 60" xfId="14714"/>
    <cellStyle name="Normal 9 4 2 61" xfId="14715"/>
    <cellStyle name="Normal 9 4 2 62" xfId="14716"/>
    <cellStyle name="Normal 9 4 2 63" xfId="14717"/>
    <cellStyle name="Normal 9 4 2 64" xfId="14718"/>
    <cellStyle name="Normal 9 4 2 65" xfId="14719"/>
    <cellStyle name="Normal 9 4 2 66" xfId="14720"/>
    <cellStyle name="Normal 9 4 2 67" xfId="14721"/>
    <cellStyle name="Normal 9 4 2 68" xfId="14722"/>
    <cellStyle name="Normal 9 4 2 69" xfId="14723"/>
    <cellStyle name="Normal 9 4 2 7" xfId="14724"/>
    <cellStyle name="Normal 9 4 2 70" xfId="14725"/>
    <cellStyle name="Normal 9 4 2 71" xfId="14726"/>
    <cellStyle name="Normal 9 4 2 72" xfId="14727"/>
    <cellStyle name="Normal 9 4 2 73" xfId="14728"/>
    <cellStyle name="Normal 9 4 2 74" xfId="14729"/>
    <cellStyle name="Normal 9 4 2 75" xfId="14730"/>
    <cellStyle name="Normal 9 4 2 76" xfId="14731"/>
    <cellStyle name="Normal 9 4 2 77" xfId="14732"/>
    <cellStyle name="Normal 9 4 2 78" xfId="14733"/>
    <cellStyle name="Normal 9 4 2 79" xfId="14734"/>
    <cellStyle name="Normal 9 4 2 8" xfId="14735"/>
    <cellStyle name="Normal 9 4 2 80" xfId="14736"/>
    <cellStyle name="Normal 9 4 2 81" xfId="14737"/>
    <cellStyle name="Normal 9 4 2 82" xfId="14738"/>
    <cellStyle name="Normal 9 4 2 83" xfId="14739"/>
    <cellStyle name="Normal 9 4 2 84" xfId="14740"/>
    <cellStyle name="Normal 9 4 2 85" xfId="14741"/>
    <cellStyle name="Normal 9 4 2 86" xfId="14742"/>
    <cellStyle name="Normal 9 4 2 87" xfId="14743"/>
    <cellStyle name="Normal 9 4 2 88" xfId="14744"/>
    <cellStyle name="Normal 9 4 2 89" xfId="14745"/>
    <cellStyle name="Normal 9 4 2 9" xfId="14746"/>
    <cellStyle name="Normal 9 4 2 90" xfId="14747"/>
    <cellStyle name="Normal 9 4 2 91" xfId="14748"/>
    <cellStyle name="Normal 9 4 2 92" xfId="14749"/>
    <cellStyle name="Normal 9 4 2 93" xfId="14750"/>
    <cellStyle name="Normal 9 4 2 94" xfId="14751"/>
    <cellStyle name="Normal 9 4 2 95" xfId="14752"/>
    <cellStyle name="Normal 9 4 2 96" xfId="14753"/>
    <cellStyle name="Normal 9 4 2 97" xfId="14754"/>
    <cellStyle name="Normal 9 4 2 98" xfId="14755"/>
    <cellStyle name="Normal 9 4 2 99" xfId="14756"/>
    <cellStyle name="Normal 9 4 20" xfId="14757"/>
    <cellStyle name="Normal 9 4 21" xfId="14758"/>
    <cellStyle name="Normal 9 4 22" xfId="14759"/>
    <cellStyle name="Normal 9 4 23" xfId="14760"/>
    <cellStyle name="Normal 9 4 24" xfId="14761"/>
    <cellStyle name="Normal 9 4 25" xfId="14762"/>
    <cellStyle name="Normal 9 4 26" xfId="14763"/>
    <cellStyle name="Normal 9 4 27" xfId="14764"/>
    <cellStyle name="Normal 9 4 28" xfId="14765"/>
    <cellStyle name="Normal 9 4 29" xfId="14766"/>
    <cellStyle name="Normal 9 4 3" xfId="14767"/>
    <cellStyle name="Normal 9 4 30" xfId="14768"/>
    <cellStyle name="Normal 9 4 31" xfId="14769"/>
    <cellStyle name="Normal 9 4 31 10" xfId="14770"/>
    <cellStyle name="Normal 9 4 31 11" xfId="14771"/>
    <cellStyle name="Normal 9 4 31 12" xfId="14772"/>
    <cellStyle name="Normal 9 4 31 13" xfId="14773"/>
    <cellStyle name="Normal 9 4 31 14" xfId="14774"/>
    <cellStyle name="Normal 9 4 31 15" xfId="14775"/>
    <cellStyle name="Normal 9 4 31 16" xfId="14776"/>
    <cellStyle name="Normal 9 4 31 17" xfId="14777"/>
    <cellStyle name="Normal 9 4 31 18" xfId="14778"/>
    <cellStyle name="Normal 9 4 31 19" xfId="14779"/>
    <cellStyle name="Normal 9 4 31 2" xfId="14780"/>
    <cellStyle name="Normal 9 4 31 20" xfId="14781"/>
    <cellStyle name="Normal 9 4 31 21" xfId="14782"/>
    <cellStyle name="Normal 9 4 31 22" xfId="14783"/>
    <cellStyle name="Normal 9 4 31 23" xfId="14784"/>
    <cellStyle name="Normal 9 4 31 24" xfId="14785"/>
    <cellStyle name="Normal 9 4 31 25" xfId="14786"/>
    <cellStyle name="Normal 9 4 31 26" xfId="14787"/>
    <cellStyle name="Normal 9 4 31 27" xfId="14788"/>
    <cellStyle name="Normal 9 4 31 28" xfId="14789"/>
    <cellStyle name="Normal 9 4 31 29" xfId="14790"/>
    <cellStyle name="Normal 9 4 31 3" xfId="14791"/>
    <cellStyle name="Normal 9 4 31 30" xfId="14792"/>
    <cellStyle name="Normal 9 4 31 31" xfId="14793"/>
    <cellStyle name="Normal 9 4 31 32" xfId="14794"/>
    <cellStyle name="Normal 9 4 31 33" xfId="14795"/>
    <cellStyle name="Normal 9 4 31 34" xfId="14796"/>
    <cellStyle name="Normal 9 4 31 35" xfId="14797"/>
    <cellStyle name="Normal 9 4 31 36" xfId="14798"/>
    <cellStyle name="Normal 9 4 31 37" xfId="14799"/>
    <cellStyle name="Normal 9 4 31 38" xfId="14800"/>
    <cellStyle name="Normal 9 4 31 39" xfId="14801"/>
    <cellStyle name="Normal 9 4 31 4" xfId="14802"/>
    <cellStyle name="Normal 9 4 31 40" xfId="14803"/>
    <cellStyle name="Normal 9 4 31 41" xfId="14804"/>
    <cellStyle name="Normal 9 4 31 42" xfId="14805"/>
    <cellStyle name="Normal 9 4 31 43" xfId="14806"/>
    <cellStyle name="Normal 9 4 31 44" xfId="14807"/>
    <cellStyle name="Normal 9 4 31 45" xfId="14808"/>
    <cellStyle name="Normal 9 4 31 46" xfId="14809"/>
    <cellStyle name="Normal 9 4 31 47" xfId="14810"/>
    <cellStyle name="Normal 9 4 31 48" xfId="14811"/>
    <cellStyle name="Normal 9 4 31 49" xfId="14812"/>
    <cellStyle name="Normal 9 4 31 5" xfId="14813"/>
    <cellStyle name="Normal 9 4 31 50" xfId="14814"/>
    <cellStyle name="Normal 9 4 31 51" xfId="14815"/>
    <cellStyle name="Normal 9 4 31 52" xfId="14816"/>
    <cellStyle name="Normal 9 4 31 53" xfId="14817"/>
    <cellStyle name="Normal 9 4 31 54" xfId="14818"/>
    <cellStyle name="Normal 9 4 31 55" xfId="14819"/>
    <cellStyle name="Normal 9 4 31 56" xfId="14820"/>
    <cellStyle name="Normal 9 4 31 57" xfId="14821"/>
    <cellStyle name="Normal 9 4 31 58" xfId="14822"/>
    <cellStyle name="Normal 9 4 31 59" xfId="14823"/>
    <cellStyle name="Normal 9 4 31 6" xfId="14824"/>
    <cellStyle name="Normal 9 4 31 60" xfId="14825"/>
    <cellStyle name="Normal 9 4 31 61" xfId="14826"/>
    <cellStyle name="Normal 9 4 31 62" xfId="14827"/>
    <cellStyle name="Normal 9 4 31 63" xfId="14828"/>
    <cellStyle name="Normal 9 4 31 64" xfId="14829"/>
    <cellStyle name="Normal 9 4 31 65" xfId="14830"/>
    <cellStyle name="Normal 9 4 31 7" xfId="14831"/>
    <cellStyle name="Normal 9 4 31 8" xfId="14832"/>
    <cellStyle name="Normal 9 4 31 9" xfId="14833"/>
    <cellStyle name="Normal 9 4 32" xfId="14834"/>
    <cellStyle name="Normal 9 4 32 10" xfId="14835"/>
    <cellStyle name="Normal 9 4 32 11" xfId="14836"/>
    <cellStyle name="Normal 9 4 32 12" xfId="14837"/>
    <cellStyle name="Normal 9 4 32 13" xfId="14838"/>
    <cellStyle name="Normal 9 4 32 14" xfId="14839"/>
    <cellStyle name="Normal 9 4 32 15" xfId="14840"/>
    <cellStyle name="Normal 9 4 32 16" xfId="14841"/>
    <cellStyle name="Normal 9 4 32 17" xfId="14842"/>
    <cellStyle name="Normal 9 4 32 18" xfId="14843"/>
    <cellStyle name="Normal 9 4 32 19" xfId="14844"/>
    <cellStyle name="Normal 9 4 32 2" xfId="14845"/>
    <cellStyle name="Normal 9 4 32 20" xfId="14846"/>
    <cellStyle name="Normal 9 4 32 21" xfId="14847"/>
    <cellStyle name="Normal 9 4 32 22" xfId="14848"/>
    <cellStyle name="Normal 9 4 32 23" xfId="14849"/>
    <cellStyle name="Normal 9 4 32 24" xfId="14850"/>
    <cellStyle name="Normal 9 4 32 25" xfId="14851"/>
    <cellStyle name="Normal 9 4 32 26" xfId="14852"/>
    <cellStyle name="Normal 9 4 32 27" xfId="14853"/>
    <cellStyle name="Normal 9 4 32 28" xfId="14854"/>
    <cellStyle name="Normal 9 4 32 29" xfId="14855"/>
    <cellStyle name="Normal 9 4 32 3" xfId="14856"/>
    <cellStyle name="Normal 9 4 32 30" xfId="14857"/>
    <cellStyle name="Normal 9 4 32 31" xfId="14858"/>
    <cellStyle name="Normal 9 4 32 32" xfId="14859"/>
    <cellStyle name="Normal 9 4 32 33" xfId="14860"/>
    <cellStyle name="Normal 9 4 32 34" xfId="14861"/>
    <cellStyle name="Normal 9 4 32 35" xfId="14862"/>
    <cellStyle name="Normal 9 4 32 36" xfId="14863"/>
    <cellStyle name="Normal 9 4 32 37" xfId="14864"/>
    <cellStyle name="Normal 9 4 32 38" xfId="14865"/>
    <cellStyle name="Normal 9 4 32 39" xfId="14866"/>
    <cellStyle name="Normal 9 4 32 4" xfId="14867"/>
    <cellStyle name="Normal 9 4 32 40" xfId="14868"/>
    <cellStyle name="Normal 9 4 32 41" xfId="14869"/>
    <cellStyle name="Normal 9 4 32 42" xfId="14870"/>
    <cellStyle name="Normal 9 4 32 43" xfId="14871"/>
    <cellStyle name="Normal 9 4 32 44" xfId="14872"/>
    <cellStyle name="Normal 9 4 32 45" xfId="14873"/>
    <cellStyle name="Normal 9 4 32 46" xfId="14874"/>
    <cellStyle name="Normal 9 4 32 47" xfId="14875"/>
    <cellStyle name="Normal 9 4 32 48" xfId="14876"/>
    <cellStyle name="Normal 9 4 32 49" xfId="14877"/>
    <cellStyle name="Normal 9 4 32 5" xfId="14878"/>
    <cellStyle name="Normal 9 4 32 50" xfId="14879"/>
    <cellStyle name="Normal 9 4 32 51" xfId="14880"/>
    <cellStyle name="Normal 9 4 32 52" xfId="14881"/>
    <cellStyle name="Normal 9 4 32 53" xfId="14882"/>
    <cellStyle name="Normal 9 4 32 54" xfId="14883"/>
    <cellStyle name="Normal 9 4 32 55" xfId="14884"/>
    <cellStyle name="Normal 9 4 32 56" xfId="14885"/>
    <cellStyle name="Normal 9 4 32 57" xfId="14886"/>
    <cellStyle name="Normal 9 4 32 58" xfId="14887"/>
    <cellStyle name="Normal 9 4 32 59" xfId="14888"/>
    <cellStyle name="Normal 9 4 32 6" xfId="14889"/>
    <cellStyle name="Normal 9 4 32 60" xfId="14890"/>
    <cellStyle name="Normal 9 4 32 61" xfId="14891"/>
    <cellStyle name="Normal 9 4 32 62" xfId="14892"/>
    <cellStyle name="Normal 9 4 32 63" xfId="14893"/>
    <cellStyle name="Normal 9 4 32 64" xfId="14894"/>
    <cellStyle name="Normal 9 4 32 65" xfId="14895"/>
    <cellStyle name="Normal 9 4 32 7" xfId="14896"/>
    <cellStyle name="Normal 9 4 32 8" xfId="14897"/>
    <cellStyle name="Normal 9 4 32 9" xfId="14898"/>
    <cellStyle name="Normal 9 4 33" xfId="14899"/>
    <cellStyle name="Normal 9 4 33 10" xfId="14900"/>
    <cellStyle name="Normal 9 4 33 11" xfId="14901"/>
    <cellStyle name="Normal 9 4 33 12" xfId="14902"/>
    <cellStyle name="Normal 9 4 33 13" xfId="14903"/>
    <cellStyle name="Normal 9 4 33 14" xfId="14904"/>
    <cellStyle name="Normal 9 4 33 15" xfId="14905"/>
    <cellStyle name="Normal 9 4 33 15 7" xfId="14906"/>
    <cellStyle name="Normal 9 4 33 16" xfId="14907"/>
    <cellStyle name="Normal 9 4 33 17" xfId="14908"/>
    <cellStyle name="Normal 9 4 33 18" xfId="14909"/>
    <cellStyle name="Normal 9 4 33 19" xfId="14910"/>
    <cellStyle name="Normal 9 4 33 2" xfId="14911"/>
    <cellStyle name="Normal 9 4 33 20" xfId="14912"/>
    <cellStyle name="Normal 9 4 33 21" xfId="14913"/>
    <cellStyle name="Normal 9 4 33 22" xfId="14914"/>
    <cellStyle name="Normal 9 4 33 23" xfId="14915"/>
    <cellStyle name="Normal 9 4 33 24" xfId="14916"/>
    <cellStyle name="Normal 9 4 33 25" xfId="14917"/>
    <cellStyle name="Normal 9 4 33 26" xfId="14918"/>
    <cellStyle name="Normal 9 4 33 27" xfId="14919"/>
    <cellStyle name="Normal 9 4 33 28" xfId="14920"/>
    <cellStyle name="Normal 9 4 33 29" xfId="14921"/>
    <cellStyle name="Normal 9 4 33 3" xfId="14922"/>
    <cellStyle name="Normal 9 4 33 30" xfId="14923"/>
    <cellStyle name="Normal 9 4 33 31" xfId="14924"/>
    <cellStyle name="Normal 9 4 33 32" xfId="14925"/>
    <cellStyle name="Normal 9 4 33 33" xfId="14926"/>
    <cellStyle name="Normal 9 4 33 34" xfId="14927"/>
    <cellStyle name="Normal 9 4 33 35" xfId="14928"/>
    <cellStyle name="Normal 9 4 33 36" xfId="14929"/>
    <cellStyle name="Normal 9 4 33 37" xfId="14930"/>
    <cellStyle name="Normal 9 4 33 38" xfId="14931"/>
    <cellStyle name="Normal 9 4 33 39" xfId="14932"/>
    <cellStyle name="Normal 9 4 33 4" xfId="14933"/>
    <cellStyle name="Normal 9 4 33 40" xfId="14934"/>
    <cellStyle name="Normal 9 4 33 41" xfId="14935"/>
    <cellStyle name="Normal 9 4 33 42" xfId="14936"/>
    <cellStyle name="Normal 9 4 33 43" xfId="14937"/>
    <cellStyle name="Normal 9 4 33 44" xfId="14938"/>
    <cellStyle name="Normal 9 4 33 45" xfId="14939"/>
    <cellStyle name="Normal 9 4 33 46" xfId="14940"/>
    <cellStyle name="Normal 9 4 33 47" xfId="14941"/>
    <cellStyle name="Normal 9 4 33 48" xfId="14942"/>
    <cellStyle name="Normal 9 4 33 49" xfId="14943"/>
    <cellStyle name="Normal 9 4 33 5" xfId="14944"/>
    <cellStyle name="Normal 9 4 33 50" xfId="14945"/>
    <cellStyle name="Normal 9 4 33 51" xfId="14946"/>
    <cellStyle name="Normal 9 4 33 52" xfId="14947"/>
    <cellStyle name="Normal 9 4 33 53" xfId="14948"/>
    <cellStyle name="Normal 9 4 33 54" xfId="14949"/>
    <cellStyle name="Normal 9 4 33 55" xfId="14950"/>
    <cellStyle name="Normal 9 4 33 56" xfId="14951"/>
    <cellStyle name="Normal 9 4 33 57" xfId="14952"/>
    <cellStyle name="Normal 9 4 33 58" xfId="14953"/>
    <cellStyle name="Normal 9 4 33 59" xfId="14954"/>
    <cellStyle name="Normal 9 4 33 6" xfId="14955"/>
    <cellStyle name="Normal 9 4 33 60" xfId="14956"/>
    <cellStyle name="Normal 9 4 33 61" xfId="14957"/>
    <cellStyle name="Normal 9 4 33 62" xfId="14958"/>
    <cellStyle name="Normal 9 4 33 63" xfId="14959"/>
    <cellStyle name="Normal 9 4 33 64" xfId="14960"/>
    <cellStyle name="Normal 9 4 33 65" xfId="14961"/>
    <cellStyle name="Normal 9 4 33 7" xfId="14962"/>
    <cellStyle name="Normal 9 4 33 8" xfId="14963"/>
    <cellStyle name="Normal 9 4 33 9" xfId="14964"/>
    <cellStyle name="Normal 9 4 34" xfId="14965"/>
    <cellStyle name="Normal 9 4 34 10" xfId="14966"/>
    <cellStyle name="Normal 9 4 34 11" xfId="14967"/>
    <cellStyle name="Normal 9 4 34 12" xfId="14968"/>
    <cellStyle name="Normal 9 4 34 13" xfId="14969"/>
    <cellStyle name="Normal 9 4 34 14" xfId="14970"/>
    <cellStyle name="Normal 9 4 34 15" xfId="14971"/>
    <cellStyle name="Normal 9 4 34 16" xfId="14972"/>
    <cellStyle name="Normal 9 4 34 17" xfId="14973"/>
    <cellStyle name="Normal 9 4 34 18" xfId="14974"/>
    <cellStyle name="Normal 9 4 34 19" xfId="14975"/>
    <cellStyle name="Normal 9 4 34 2" xfId="14976"/>
    <cellStyle name="Normal 9 4 34 20" xfId="14977"/>
    <cellStyle name="Normal 9 4 34 21" xfId="14978"/>
    <cellStyle name="Normal 9 4 34 22" xfId="14979"/>
    <cellStyle name="Normal 9 4 34 23" xfId="14980"/>
    <cellStyle name="Normal 9 4 34 24" xfId="14981"/>
    <cellStyle name="Normal 9 4 34 25" xfId="14982"/>
    <cellStyle name="Normal 9 4 34 26" xfId="14983"/>
    <cellStyle name="Normal 9 4 34 27" xfId="14984"/>
    <cellStyle name="Normal 9 4 34 28" xfId="14985"/>
    <cellStyle name="Normal 9 4 34 29" xfId="14986"/>
    <cellStyle name="Normal 9 4 34 3" xfId="14987"/>
    <cellStyle name="Normal 9 4 34 30" xfId="14988"/>
    <cellStyle name="Normal 9 4 34 31" xfId="14989"/>
    <cellStyle name="Normal 9 4 34 32" xfId="14990"/>
    <cellStyle name="Normal 9 4 34 33" xfId="14991"/>
    <cellStyle name="Normal 9 4 34 34" xfId="14992"/>
    <cellStyle name="Normal 9 4 34 35" xfId="14993"/>
    <cellStyle name="Normal 9 4 34 36" xfId="14994"/>
    <cellStyle name="Normal 9 4 34 37" xfId="14995"/>
    <cellStyle name="Normal 9 4 34 38" xfId="14996"/>
    <cellStyle name="Normal 9 4 34 39" xfId="14997"/>
    <cellStyle name="Normal 9 4 34 4" xfId="14998"/>
    <cellStyle name="Normal 9 4 34 40" xfId="14999"/>
    <cellStyle name="Normal 9 4 34 41" xfId="15000"/>
    <cellStyle name="Normal 9 4 34 42" xfId="15001"/>
    <cellStyle name="Normal 9 4 34 43" xfId="15002"/>
    <cellStyle name="Normal 9 4 34 44" xfId="15003"/>
    <cellStyle name="Normal 9 4 34 45" xfId="15004"/>
    <cellStyle name="Normal 9 4 34 46" xfId="15005"/>
    <cellStyle name="Normal 9 4 34 47" xfId="15006"/>
    <cellStyle name="Normal 9 4 34 48" xfId="15007"/>
    <cellStyle name="Normal 9 4 34 49" xfId="15008"/>
    <cellStyle name="Normal 9 4 34 5" xfId="15009"/>
    <cellStyle name="Normal 9 4 34 50" xfId="15010"/>
    <cellStyle name="Normal 9 4 34 51" xfId="15011"/>
    <cellStyle name="Normal 9 4 34 52" xfId="15012"/>
    <cellStyle name="Normal 9 4 34 53" xfId="15013"/>
    <cellStyle name="Normal 9 4 34 54" xfId="15014"/>
    <cellStyle name="Normal 9 4 34 55" xfId="15015"/>
    <cellStyle name="Normal 9 4 34 56" xfId="15016"/>
    <cellStyle name="Normal 9 4 34 57" xfId="15017"/>
    <cellStyle name="Normal 9 4 34 58" xfId="15018"/>
    <cellStyle name="Normal 9 4 34 59" xfId="15019"/>
    <cellStyle name="Normal 9 4 34 6" xfId="15020"/>
    <cellStyle name="Normal 9 4 34 60" xfId="15021"/>
    <cellStyle name="Normal 9 4 34 61" xfId="15022"/>
    <cellStyle name="Normal 9 4 34 62" xfId="15023"/>
    <cellStyle name="Normal 9 4 34 63" xfId="15024"/>
    <cellStyle name="Normal 9 4 34 64" xfId="15025"/>
    <cellStyle name="Normal 9 4 34 65" xfId="15026"/>
    <cellStyle name="Normal 9 4 34 7" xfId="15027"/>
    <cellStyle name="Normal 9 4 34 8" xfId="15028"/>
    <cellStyle name="Normal 9 4 34 9" xfId="15029"/>
    <cellStyle name="Normal 9 4 4" xfId="15030"/>
    <cellStyle name="Normal 9 4 5" xfId="15031"/>
    <cellStyle name="Normal 9 4 6" xfId="15032"/>
    <cellStyle name="Normal 9 4 7" xfId="15033"/>
    <cellStyle name="Normal 9 4 8" xfId="15034"/>
    <cellStyle name="Normal 9 4 9" xfId="15035"/>
    <cellStyle name="Normal 9 40" xfId="15036"/>
    <cellStyle name="Normal 9 41" xfId="15037"/>
    <cellStyle name="Normal 9 42" xfId="15038"/>
    <cellStyle name="Normal 9 43" xfId="15039"/>
    <cellStyle name="Normal 9 44" xfId="15040"/>
    <cellStyle name="Normal 9 45" xfId="15041"/>
    <cellStyle name="Normal 9 46" xfId="15042"/>
    <cellStyle name="Normal 9 47" xfId="15043"/>
    <cellStyle name="Normal 9 48" xfId="15044"/>
    <cellStyle name="Normal 9 49" xfId="15045"/>
    <cellStyle name="Normal 9 5" xfId="15046"/>
    <cellStyle name="Normal 9 50" xfId="15047"/>
    <cellStyle name="Normal 9 51" xfId="15048"/>
    <cellStyle name="Normal 9 52" xfId="15049"/>
    <cellStyle name="Normal 9 53" xfId="15050"/>
    <cellStyle name="Normal 9 54" xfId="15051"/>
    <cellStyle name="Normal 9 55" xfId="15052"/>
    <cellStyle name="Normal 9 56" xfId="15053"/>
    <cellStyle name="Normal 9 57" xfId="15054"/>
    <cellStyle name="Normal 9 58" xfId="15055"/>
    <cellStyle name="Normal 9 59" xfId="15056"/>
    <cellStyle name="Normal 9 6" xfId="15057"/>
    <cellStyle name="Normal 9 60" xfId="15058"/>
    <cellStyle name="Normal 9 61" xfId="15059"/>
    <cellStyle name="Normal 9 62" xfId="15060"/>
    <cellStyle name="Normal 9 63" xfId="15061"/>
    <cellStyle name="Normal 9 64" xfId="15062"/>
    <cellStyle name="Normal 9 65" xfId="15063"/>
    <cellStyle name="Normal 9 66" xfId="15064"/>
    <cellStyle name="Normal 9 67" xfId="15065"/>
    <cellStyle name="Normal 9 68" xfId="15066"/>
    <cellStyle name="Normal 9 69" xfId="15067"/>
    <cellStyle name="Normal 9 7" xfId="15068"/>
    <cellStyle name="Normal 9 70" xfId="15069"/>
    <cellStyle name="Normal 9 71" xfId="15070"/>
    <cellStyle name="Normal 9 72" xfId="15071"/>
    <cellStyle name="Normal 9 73" xfId="15072"/>
    <cellStyle name="Normal 9 74" xfId="15073"/>
    <cellStyle name="Normal 9 75" xfId="15074"/>
    <cellStyle name="Normal 9 76" xfId="15075"/>
    <cellStyle name="Normal 9 77" xfId="15076"/>
    <cellStyle name="Normal 9 78" xfId="15077"/>
    <cellStyle name="Normal 9 79" xfId="15078"/>
    <cellStyle name="Normal 9 8" xfId="15079"/>
    <cellStyle name="Normal 9 80" xfId="15080"/>
    <cellStyle name="Normal 9 81" xfId="15081"/>
    <cellStyle name="Normal 9 82" xfId="15082"/>
    <cellStyle name="Normal 9 83" xfId="15083"/>
    <cellStyle name="Normal 9 84" xfId="15084"/>
    <cellStyle name="Normal 9 85" xfId="15085"/>
    <cellStyle name="Normal 9 86" xfId="15086"/>
    <cellStyle name="Normal 9 87" xfId="15087"/>
    <cellStyle name="Normal 9 88" xfId="15088"/>
    <cellStyle name="Normal 9 89" xfId="15089"/>
    <cellStyle name="Normal 9 9" xfId="15090"/>
    <cellStyle name="Normal 9 90" xfId="15091"/>
    <cellStyle name="Normal 9 91" xfId="15092"/>
    <cellStyle name="Normal 9 92" xfId="15093"/>
    <cellStyle name="Normal 9 93" xfId="15094"/>
    <cellStyle name="Normal 9 94" xfId="15095"/>
    <cellStyle name="Normal 9 95" xfId="15096"/>
    <cellStyle name="Normal 9 96" xfId="15097"/>
    <cellStyle name="Normal 9 97" xfId="15098"/>
    <cellStyle name="Normal 9 98" xfId="15099"/>
    <cellStyle name="Normal 9 99" xfId="15100"/>
    <cellStyle name="Normal 90" xfId="15101"/>
    <cellStyle name="Normal 90 2" xfId="15102"/>
    <cellStyle name="Normal 90 3" xfId="15103"/>
    <cellStyle name="Normal 90 4" xfId="15104"/>
    <cellStyle name="Normal 91" xfId="15105"/>
    <cellStyle name="Normal 91 2" xfId="15106"/>
    <cellStyle name="Normal 91 3" xfId="15107"/>
    <cellStyle name="Normal 91 4" xfId="15108"/>
    <cellStyle name="Normal 92" xfId="15109"/>
    <cellStyle name="Normal 92 2" xfId="15110"/>
    <cellStyle name="Normal 92 3" xfId="15111"/>
    <cellStyle name="Normal 92 4" xfId="15112"/>
    <cellStyle name="Normal 93" xfId="15113"/>
    <cellStyle name="Normal 93 10" xfId="15114"/>
    <cellStyle name="Normal 93 100" xfId="15115"/>
    <cellStyle name="Normal 93 101" xfId="15116"/>
    <cellStyle name="Normal 93 102" xfId="15117"/>
    <cellStyle name="Normal 93 103" xfId="15118"/>
    <cellStyle name="Normal 93 104" xfId="15119"/>
    <cellStyle name="Normal 93 105" xfId="15120"/>
    <cellStyle name="Normal 93 106" xfId="15121"/>
    <cellStyle name="Normal 93 107" xfId="15122"/>
    <cellStyle name="Normal 93 11" xfId="15123"/>
    <cellStyle name="Normal 93 12" xfId="15124"/>
    <cellStyle name="Normal 93 13" xfId="15125"/>
    <cellStyle name="Normal 93 14" xfId="15126"/>
    <cellStyle name="Normal 93 15" xfId="15127"/>
    <cellStyle name="Normal 93 16" xfId="15128"/>
    <cellStyle name="Normal 93 17" xfId="15129"/>
    <cellStyle name="Normal 93 18" xfId="15130"/>
    <cellStyle name="Normal 93 19" xfId="15131"/>
    <cellStyle name="Normal 93 2" xfId="15132"/>
    <cellStyle name="Normal 93 20" xfId="15133"/>
    <cellStyle name="Normal 93 21" xfId="15134"/>
    <cellStyle name="Normal 93 22" xfId="15135"/>
    <cellStyle name="Normal 93 23" xfId="15136"/>
    <cellStyle name="Normal 93 24" xfId="15137"/>
    <cellStyle name="Normal 93 25" xfId="15138"/>
    <cellStyle name="Normal 93 26" xfId="15139"/>
    <cellStyle name="Normal 93 27" xfId="15140"/>
    <cellStyle name="Normal 93 28" xfId="15141"/>
    <cellStyle name="Normal 93 29" xfId="15142"/>
    <cellStyle name="Normal 93 3" xfId="15143"/>
    <cellStyle name="Normal 93 30" xfId="15144"/>
    <cellStyle name="Normal 93 31" xfId="15145"/>
    <cellStyle name="Normal 93 32" xfId="15146"/>
    <cellStyle name="Normal 93 33" xfId="15147"/>
    <cellStyle name="Normal 93 34" xfId="15148"/>
    <cellStyle name="Normal 93 35" xfId="15149"/>
    <cellStyle name="Normal 93 36" xfId="15150"/>
    <cellStyle name="Normal 93 37" xfId="15151"/>
    <cellStyle name="Normal 93 38" xfId="15152"/>
    <cellStyle name="Normal 93 39" xfId="15153"/>
    <cellStyle name="Normal 93 4" xfId="15154"/>
    <cellStyle name="Normal 93 40" xfId="15155"/>
    <cellStyle name="Normal 93 41" xfId="15156"/>
    <cellStyle name="Normal 93 42" xfId="15157"/>
    <cellStyle name="Normal 93 43" xfId="15158"/>
    <cellStyle name="Normal 93 44" xfId="15159"/>
    <cellStyle name="Normal 93 45" xfId="15160"/>
    <cellStyle name="Normal 93 46" xfId="15161"/>
    <cellStyle name="Normal 93 47" xfId="15162"/>
    <cellStyle name="Normal 93 48" xfId="15163"/>
    <cellStyle name="Normal 93 49" xfId="15164"/>
    <cellStyle name="Normal 93 5" xfId="15165"/>
    <cellStyle name="Normal 93 50" xfId="15166"/>
    <cellStyle name="Normal 93 51" xfId="15167"/>
    <cellStyle name="Normal 93 52" xfId="15168"/>
    <cellStyle name="Normal 93 53" xfId="15169"/>
    <cellStyle name="Normal 93 54" xfId="15170"/>
    <cellStyle name="Normal 93 55" xfId="15171"/>
    <cellStyle name="Normal 93 56" xfId="15172"/>
    <cellStyle name="Normal 93 57" xfId="15173"/>
    <cellStyle name="Normal 93 58" xfId="15174"/>
    <cellStyle name="Normal 93 59" xfId="15175"/>
    <cellStyle name="Normal 93 6" xfId="15176"/>
    <cellStyle name="Normal 93 60" xfId="15177"/>
    <cellStyle name="Normal 93 61" xfId="15178"/>
    <cellStyle name="Normal 93 62" xfId="15179"/>
    <cellStyle name="Normal 93 63" xfId="15180"/>
    <cellStyle name="Normal 93 64" xfId="15181"/>
    <cellStyle name="Normal 93 65" xfId="15182"/>
    <cellStyle name="Normal 93 66" xfId="15183"/>
    <cellStyle name="Normal 93 67" xfId="15184"/>
    <cellStyle name="Normal 93 68" xfId="15185"/>
    <cellStyle name="Normal 93 69" xfId="15186"/>
    <cellStyle name="Normal 93 7" xfId="15187"/>
    <cellStyle name="Normal 93 70" xfId="15188"/>
    <cellStyle name="Normal 93 71" xfId="15189"/>
    <cellStyle name="Normal 93 72" xfId="15190"/>
    <cellStyle name="Normal 93 73" xfId="15191"/>
    <cellStyle name="Normal 93 74" xfId="15192"/>
    <cellStyle name="Normal 93 75" xfId="15193"/>
    <cellStyle name="Normal 93 76" xfId="15194"/>
    <cellStyle name="Normal 93 77" xfId="15195"/>
    <cellStyle name="Normal 93 78" xfId="15196"/>
    <cellStyle name="Normal 93 79" xfId="15197"/>
    <cellStyle name="Normal 93 8" xfId="15198"/>
    <cellStyle name="Normal 93 80" xfId="15199"/>
    <cellStyle name="Normal 93 81" xfId="15200"/>
    <cellStyle name="Normal 93 82" xfId="15201"/>
    <cellStyle name="Normal 93 83" xfId="15202"/>
    <cellStyle name="Normal 93 84" xfId="15203"/>
    <cellStyle name="Normal 93 85" xfId="15204"/>
    <cellStyle name="Normal 93 86" xfId="15205"/>
    <cellStyle name="Normal 93 87" xfId="15206"/>
    <cellStyle name="Normal 93 88" xfId="15207"/>
    <cellStyle name="Normal 93 89" xfId="15208"/>
    <cellStyle name="Normal 93 9" xfId="15209"/>
    <cellStyle name="Normal 93 90" xfId="15210"/>
    <cellStyle name="Normal 93 91" xfId="15211"/>
    <cellStyle name="Normal 93 92" xfId="15212"/>
    <cellStyle name="Normal 93 93" xfId="15213"/>
    <cellStyle name="Normal 93 94" xfId="15214"/>
    <cellStyle name="Normal 93 95" xfId="15215"/>
    <cellStyle name="Normal 93 96" xfId="15216"/>
    <cellStyle name="Normal 93 97" xfId="15217"/>
    <cellStyle name="Normal 93 98" xfId="15218"/>
    <cellStyle name="Normal 93 99" xfId="15219"/>
    <cellStyle name="Normal 94" xfId="15220"/>
    <cellStyle name="Normal 94 2" xfId="15221"/>
    <cellStyle name="Normal 95" xfId="15222"/>
    <cellStyle name="Normal 95 2" xfId="15223"/>
    <cellStyle name="Normal 95 3" xfId="15224"/>
    <cellStyle name="Normal 95 4" xfId="15225"/>
    <cellStyle name="Normal 96" xfId="15226"/>
    <cellStyle name="Normal 96 2" xfId="15227"/>
    <cellStyle name="Normal 96 3" xfId="15228"/>
    <cellStyle name="Normal 96 4" xfId="15229"/>
    <cellStyle name="Normal 97" xfId="15230"/>
    <cellStyle name="Normal 97 2" xfId="15231"/>
    <cellStyle name="Normal 97 3" xfId="15232"/>
    <cellStyle name="Normal 97 4" xfId="15233"/>
    <cellStyle name="Normal 98" xfId="15234"/>
    <cellStyle name="Normal 98 2" xfId="15235"/>
    <cellStyle name="Normal 98 3" xfId="15236"/>
    <cellStyle name="Normal 98 4" xfId="15237"/>
    <cellStyle name="Normal 99" xfId="15238"/>
    <cellStyle name="Nota 2" xfId="15239"/>
    <cellStyle name="Nota 2 2" xfId="15240"/>
    <cellStyle name="Nota 2 3" xfId="31291"/>
    <cellStyle name="Nota 3" xfId="31292"/>
    <cellStyle name="Porcentagem" xfId="31628" builtinId="5"/>
    <cellStyle name="Porcentagem 2" xfId="15241"/>
    <cellStyle name="Porcentagem 2 2" xfId="15242"/>
    <cellStyle name="Porcentagem 2 3" xfId="15243"/>
    <cellStyle name="Porcentagem 3" xfId="31290"/>
    <cellStyle name="Porcentagem 6" xfId="15244"/>
    <cellStyle name="Porcentagem 6 2" xfId="15245"/>
    <cellStyle name="Porcentagem 6 3" xfId="15246"/>
    <cellStyle name="Porcentagem 6 4" xfId="15247"/>
    <cellStyle name="Saída 2" xfId="15248"/>
    <cellStyle name="Saída 2 2" xfId="31287"/>
    <cellStyle name="Saída 3" xfId="31289"/>
    <cellStyle name="Separador de milhares 10" xfId="15249"/>
    <cellStyle name="Separador de milhares 10 2" xfId="15250"/>
    <cellStyle name="Separador de milhares 10 2 2" xfId="24509"/>
    <cellStyle name="Separador de milhares 10 3" xfId="15251"/>
    <cellStyle name="Separador de milhares 10 3 2" xfId="24510"/>
    <cellStyle name="Separador de milhares 10 4" xfId="15252"/>
    <cellStyle name="Separador de milhares 10 4 2" xfId="24511"/>
    <cellStyle name="Separador de milhares 10 5" xfId="15253"/>
    <cellStyle name="Separador de milhares 10 5 2" xfId="24512"/>
    <cellStyle name="Separador de milhares 10 6" xfId="24508"/>
    <cellStyle name="Separador de milhares 11" xfId="15254"/>
    <cellStyle name="Separador de milhares 11 2" xfId="24513"/>
    <cellStyle name="Separador de milhares 12" xfId="2"/>
    <cellStyle name="Separador de milhares 12 2" xfId="15255"/>
    <cellStyle name="Separador de milhares 12 2 2" xfId="24514"/>
    <cellStyle name="Separador de milhares 12 3" xfId="15256"/>
    <cellStyle name="Separador de milhares 12 3 10" xfId="15257"/>
    <cellStyle name="Separador de milhares 12 3 10 2" xfId="24516"/>
    <cellStyle name="Separador de milhares 12 3 11" xfId="15258"/>
    <cellStyle name="Separador de milhares 12 3 11 2" xfId="24517"/>
    <cellStyle name="Separador de milhares 12 3 12" xfId="15259"/>
    <cellStyle name="Separador de milhares 12 3 12 2" xfId="24518"/>
    <cellStyle name="Separador de milhares 12 3 13" xfId="15260"/>
    <cellStyle name="Separador de milhares 12 3 13 2" xfId="24519"/>
    <cellStyle name="Separador de milhares 12 3 14" xfId="15261"/>
    <cellStyle name="Separador de milhares 12 3 14 2" xfId="24520"/>
    <cellStyle name="Separador de milhares 12 3 15" xfId="15262"/>
    <cellStyle name="Separador de milhares 12 3 15 2" xfId="24521"/>
    <cellStyle name="Separador de milhares 12 3 16" xfId="15263"/>
    <cellStyle name="Separador de milhares 12 3 16 2" xfId="24522"/>
    <cellStyle name="Separador de milhares 12 3 17" xfId="15264"/>
    <cellStyle name="Separador de milhares 12 3 17 2" xfId="24523"/>
    <cellStyle name="Separador de milhares 12 3 18" xfId="15265"/>
    <cellStyle name="Separador de milhares 12 3 18 2" xfId="24524"/>
    <cellStyle name="Separador de milhares 12 3 19" xfId="15266"/>
    <cellStyle name="Separador de milhares 12 3 19 2" xfId="24525"/>
    <cellStyle name="Separador de milhares 12 3 2" xfId="15267"/>
    <cellStyle name="Separador de milhares 12 3 2 2" xfId="24526"/>
    <cellStyle name="Separador de milhares 12 3 20" xfId="15268"/>
    <cellStyle name="Separador de milhares 12 3 20 2" xfId="24527"/>
    <cellStyle name="Separador de milhares 12 3 21" xfId="15269"/>
    <cellStyle name="Separador de milhares 12 3 21 2" xfId="24528"/>
    <cellStyle name="Separador de milhares 12 3 22" xfId="15270"/>
    <cellStyle name="Separador de milhares 12 3 22 2" xfId="24529"/>
    <cellStyle name="Separador de milhares 12 3 23" xfId="15271"/>
    <cellStyle name="Separador de milhares 12 3 23 2" xfId="24530"/>
    <cellStyle name="Separador de milhares 12 3 24" xfId="15272"/>
    <cellStyle name="Separador de milhares 12 3 24 2" xfId="24531"/>
    <cellStyle name="Separador de milhares 12 3 25" xfId="15273"/>
    <cellStyle name="Separador de milhares 12 3 25 2" xfId="24532"/>
    <cellStyle name="Separador de milhares 12 3 26" xfId="15274"/>
    <cellStyle name="Separador de milhares 12 3 26 2" xfId="24533"/>
    <cellStyle name="Separador de milhares 12 3 27" xfId="15275"/>
    <cellStyle name="Separador de milhares 12 3 27 2" xfId="24534"/>
    <cellStyle name="Separador de milhares 12 3 28" xfId="15276"/>
    <cellStyle name="Separador de milhares 12 3 28 2" xfId="24535"/>
    <cellStyle name="Separador de milhares 12 3 29" xfId="15277"/>
    <cellStyle name="Separador de milhares 12 3 29 2" xfId="24536"/>
    <cellStyle name="Separador de milhares 12 3 3" xfId="15278"/>
    <cellStyle name="Separador de milhares 12 3 3 2" xfId="24537"/>
    <cellStyle name="Separador de milhares 12 3 30" xfId="15279"/>
    <cellStyle name="Separador de milhares 12 3 30 2" xfId="24538"/>
    <cellStyle name="Separador de milhares 12 3 31" xfId="15280"/>
    <cellStyle name="Separador de milhares 12 3 31 2" xfId="24539"/>
    <cellStyle name="Separador de milhares 12 3 32" xfId="15281"/>
    <cellStyle name="Separador de milhares 12 3 32 2" xfId="24540"/>
    <cellStyle name="Separador de milhares 12 3 33" xfId="15282"/>
    <cellStyle name="Separador de milhares 12 3 33 2" xfId="24541"/>
    <cellStyle name="Separador de milhares 12 3 34" xfId="15283"/>
    <cellStyle name="Separador de milhares 12 3 34 2" xfId="24542"/>
    <cellStyle name="Separador de milhares 12 3 35" xfId="15284"/>
    <cellStyle name="Separador de milhares 12 3 35 2" xfId="24543"/>
    <cellStyle name="Separador de milhares 12 3 36" xfId="15285"/>
    <cellStyle name="Separador de milhares 12 3 36 2" xfId="24544"/>
    <cellStyle name="Separador de milhares 12 3 37" xfId="15286"/>
    <cellStyle name="Separador de milhares 12 3 37 2" xfId="24545"/>
    <cellStyle name="Separador de milhares 12 3 38" xfId="15287"/>
    <cellStyle name="Separador de milhares 12 3 38 2" xfId="24546"/>
    <cellStyle name="Separador de milhares 12 3 39" xfId="15288"/>
    <cellStyle name="Separador de milhares 12 3 39 2" xfId="24547"/>
    <cellStyle name="Separador de milhares 12 3 4" xfId="15289"/>
    <cellStyle name="Separador de milhares 12 3 4 2" xfId="24548"/>
    <cellStyle name="Separador de milhares 12 3 40" xfId="15290"/>
    <cellStyle name="Separador de milhares 12 3 40 2" xfId="24549"/>
    <cellStyle name="Separador de milhares 12 3 41" xfId="24515"/>
    <cellStyle name="Separador de milhares 12 3 5" xfId="15291"/>
    <cellStyle name="Separador de milhares 12 3 5 2" xfId="24550"/>
    <cellStyle name="Separador de milhares 12 3 6" xfId="15292"/>
    <cellStyle name="Separador de milhares 12 3 6 2" xfId="24551"/>
    <cellStyle name="Separador de milhares 12 3 7" xfId="15293"/>
    <cellStyle name="Separador de milhares 12 3 7 2" xfId="24552"/>
    <cellStyle name="Separador de milhares 12 3 8" xfId="15294"/>
    <cellStyle name="Separador de milhares 12 3 8 2" xfId="24553"/>
    <cellStyle name="Separador de milhares 12 3 9" xfId="15295"/>
    <cellStyle name="Separador de milhares 12 3 9 2" xfId="24554"/>
    <cellStyle name="Separador de milhares 13" xfId="15296"/>
    <cellStyle name="Separador de milhares 13 2" xfId="15297"/>
    <cellStyle name="Separador de milhares 13 2 2" xfId="24556"/>
    <cellStyle name="Separador de milhares 13 3" xfId="15298"/>
    <cellStyle name="Separador de milhares 13 3 10" xfId="15299"/>
    <cellStyle name="Separador de milhares 13 3 10 2" xfId="24558"/>
    <cellStyle name="Separador de milhares 13 3 11" xfId="15300"/>
    <cellStyle name="Separador de milhares 13 3 11 2" xfId="24559"/>
    <cellStyle name="Separador de milhares 13 3 12" xfId="15301"/>
    <cellStyle name="Separador de milhares 13 3 12 2" xfId="24560"/>
    <cellStyle name="Separador de milhares 13 3 13" xfId="15302"/>
    <cellStyle name="Separador de milhares 13 3 13 2" xfId="24561"/>
    <cellStyle name="Separador de milhares 13 3 14" xfId="15303"/>
    <cellStyle name="Separador de milhares 13 3 14 2" xfId="24562"/>
    <cellStyle name="Separador de milhares 13 3 15" xfId="15304"/>
    <cellStyle name="Separador de milhares 13 3 15 2" xfId="24563"/>
    <cellStyle name="Separador de milhares 13 3 16" xfId="15305"/>
    <cellStyle name="Separador de milhares 13 3 16 2" xfId="24564"/>
    <cellStyle name="Separador de milhares 13 3 17" xfId="15306"/>
    <cellStyle name="Separador de milhares 13 3 17 2" xfId="24565"/>
    <cellStyle name="Separador de milhares 13 3 18" xfId="15307"/>
    <cellStyle name="Separador de milhares 13 3 18 2" xfId="24566"/>
    <cellStyle name="Separador de milhares 13 3 19" xfId="15308"/>
    <cellStyle name="Separador de milhares 13 3 19 2" xfId="24567"/>
    <cellStyle name="Separador de milhares 13 3 2" xfId="15309"/>
    <cellStyle name="Separador de milhares 13 3 2 2" xfId="24568"/>
    <cellStyle name="Separador de milhares 13 3 20" xfId="15310"/>
    <cellStyle name="Separador de milhares 13 3 20 2" xfId="24569"/>
    <cellStyle name="Separador de milhares 13 3 21" xfId="15311"/>
    <cellStyle name="Separador de milhares 13 3 21 2" xfId="24570"/>
    <cellStyle name="Separador de milhares 13 3 22" xfId="15312"/>
    <cellStyle name="Separador de milhares 13 3 22 2" xfId="24571"/>
    <cellStyle name="Separador de milhares 13 3 23" xfId="15313"/>
    <cellStyle name="Separador de milhares 13 3 23 2" xfId="24572"/>
    <cellStyle name="Separador de milhares 13 3 24" xfId="15314"/>
    <cellStyle name="Separador de milhares 13 3 24 2" xfId="24573"/>
    <cellStyle name="Separador de milhares 13 3 25" xfId="15315"/>
    <cellStyle name="Separador de milhares 13 3 25 2" xfId="24574"/>
    <cellStyle name="Separador de milhares 13 3 26" xfId="15316"/>
    <cellStyle name="Separador de milhares 13 3 26 2" xfId="24575"/>
    <cellStyle name="Separador de milhares 13 3 27" xfId="15317"/>
    <cellStyle name="Separador de milhares 13 3 27 2" xfId="24576"/>
    <cellStyle name="Separador de milhares 13 3 28" xfId="15318"/>
    <cellStyle name="Separador de milhares 13 3 28 2" xfId="24577"/>
    <cellStyle name="Separador de milhares 13 3 29" xfId="15319"/>
    <cellStyle name="Separador de milhares 13 3 29 2" xfId="24578"/>
    <cellStyle name="Separador de milhares 13 3 3" xfId="15320"/>
    <cellStyle name="Separador de milhares 13 3 3 2" xfId="24579"/>
    <cellStyle name="Separador de milhares 13 3 30" xfId="15321"/>
    <cellStyle name="Separador de milhares 13 3 30 2" xfId="24580"/>
    <cellStyle name="Separador de milhares 13 3 31" xfId="15322"/>
    <cellStyle name="Separador de milhares 13 3 31 2" xfId="24581"/>
    <cellStyle name="Separador de milhares 13 3 32" xfId="15323"/>
    <cellStyle name="Separador de milhares 13 3 32 2" xfId="24582"/>
    <cellStyle name="Separador de milhares 13 3 33" xfId="15324"/>
    <cellStyle name="Separador de milhares 13 3 33 2" xfId="24583"/>
    <cellStyle name="Separador de milhares 13 3 34" xfId="15325"/>
    <cellStyle name="Separador de milhares 13 3 34 2" xfId="24584"/>
    <cellStyle name="Separador de milhares 13 3 35" xfId="15326"/>
    <cellStyle name="Separador de milhares 13 3 35 2" xfId="24585"/>
    <cellStyle name="Separador de milhares 13 3 36" xfId="15327"/>
    <cellStyle name="Separador de milhares 13 3 36 2" xfId="24586"/>
    <cellStyle name="Separador de milhares 13 3 37" xfId="15328"/>
    <cellStyle name="Separador de milhares 13 3 37 2" xfId="24587"/>
    <cellStyle name="Separador de milhares 13 3 38" xfId="15329"/>
    <cellStyle name="Separador de milhares 13 3 38 2" xfId="24588"/>
    <cellStyle name="Separador de milhares 13 3 39" xfId="15330"/>
    <cellStyle name="Separador de milhares 13 3 39 2" xfId="24589"/>
    <cellStyle name="Separador de milhares 13 3 4" xfId="15331"/>
    <cellStyle name="Separador de milhares 13 3 4 2" xfId="24590"/>
    <cellStyle name="Separador de milhares 13 3 40" xfId="15332"/>
    <cellStyle name="Separador de milhares 13 3 40 2" xfId="24591"/>
    <cellStyle name="Separador de milhares 13 3 41" xfId="24557"/>
    <cellStyle name="Separador de milhares 13 3 5" xfId="15333"/>
    <cellStyle name="Separador de milhares 13 3 5 2" xfId="24592"/>
    <cellStyle name="Separador de milhares 13 3 6" xfId="15334"/>
    <cellStyle name="Separador de milhares 13 3 6 2" xfId="24593"/>
    <cellStyle name="Separador de milhares 13 3 7" xfId="15335"/>
    <cellStyle name="Separador de milhares 13 3 7 2" xfId="24594"/>
    <cellStyle name="Separador de milhares 13 3 8" xfId="15336"/>
    <cellStyle name="Separador de milhares 13 3 8 2" xfId="24595"/>
    <cellStyle name="Separador de milhares 13 3 9" xfId="15337"/>
    <cellStyle name="Separador de milhares 13 3 9 2" xfId="24596"/>
    <cellStyle name="Separador de milhares 13 4" xfId="24555"/>
    <cellStyle name="Separador de milhares 13 5" xfId="15338"/>
    <cellStyle name="Separador de milhares 14" xfId="15339"/>
    <cellStyle name="Separador de milhares 14 10" xfId="15340"/>
    <cellStyle name="Separador de milhares 14 10 2" xfId="24598"/>
    <cellStyle name="Separador de milhares 14 100" xfId="15341"/>
    <cellStyle name="Separador de milhares 14 100 2" xfId="24599"/>
    <cellStyle name="Separador de milhares 14 101" xfId="15342"/>
    <cellStyle name="Separador de milhares 14 101 2" xfId="24600"/>
    <cellStyle name="Separador de milhares 14 102" xfId="15343"/>
    <cellStyle name="Separador de milhares 14 102 2" xfId="24601"/>
    <cellStyle name="Separador de milhares 14 103" xfId="15344"/>
    <cellStyle name="Separador de milhares 14 103 2" xfId="24602"/>
    <cellStyle name="Separador de milhares 14 104" xfId="15345"/>
    <cellStyle name="Separador de milhares 14 104 2" xfId="24603"/>
    <cellStyle name="Separador de milhares 14 105" xfId="15346"/>
    <cellStyle name="Separador de milhares 14 105 2" xfId="24604"/>
    <cellStyle name="Separador de milhares 14 106" xfId="15347"/>
    <cellStyle name="Separador de milhares 14 106 2" xfId="24605"/>
    <cellStyle name="Separador de milhares 14 107" xfId="15348"/>
    <cellStyle name="Separador de milhares 14 107 2" xfId="24606"/>
    <cellStyle name="Separador de milhares 14 108" xfId="15349"/>
    <cellStyle name="Separador de milhares 14 108 2" xfId="24607"/>
    <cellStyle name="Separador de milhares 14 109" xfId="15350"/>
    <cellStyle name="Separador de milhares 14 109 2" xfId="24608"/>
    <cellStyle name="Separador de milhares 14 11" xfId="15351"/>
    <cellStyle name="Separador de milhares 14 11 2" xfId="24609"/>
    <cellStyle name="Separador de milhares 14 110" xfId="15352"/>
    <cellStyle name="Separador de milhares 14 110 2" xfId="24610"/>
    <cellStyle name="Separador de milhares 14 111" xfId="15353"/>
    <cellStyle name="Separador de milhares 14 111 2" xfId="24611"/>
    <cellStyle name="Separador de milhares 14 112" xfId="15354"/>
    <cellStyle name="Separador de milhares 14 112 2" xfId="24612"/>
    <cellStyle name="Separador de milhares 14 113" xfId="15355"/>
    <cellStyle name="Separador de milhares 14 113 2" xfId="24613"/>
    <cellStyle name="Separador de milhares 14 114" xfId="15356"/>
    <cellStyle name="Separador de milhares 14 114 2" xfId="24614"/>
    <cellStyle name="Separador de milhares 14 115" xfId="15357"/>
    <cellStyle name="Separador de milhares 14 115 2" xfId="24615"/>
    <cellStyle name="Separador de milhares 14 116" xfId="15358"/>
    <cellStyle name="Separador de milhares 14 116 2" xfId="24616"/>
    <cellStyle name="Separador de milhares 14 117" xfId="15359"/>
    <cellStyle name="Separador de milhares 14 117 2" xfId="24617"/>
    <cellStyle name="Separador de milhares 14 118" xfId="15360"/>
    <cellStyle name="Separador de milhares 14 118 2" xfId="24618"/>
    <cellStyle name="Separador de milhares 14 119" xfId="15361"/>
    <cellStyle name="Separador de milhares 14 119 2" xfId="24619"/>
    <cellStyle name="Separador de milhares 14 12" xfId="15362"/>
    <cellStyle name="Separador de milhares 14 12 2" xfId="24620"/>
    <cellStyle name="Separador de milhares 14 120" xfId="15363"/>
    <cellStyle name="Separador de milhares 14 120 2" xfId="24621"/>
    <cellStyle name="Separador de milhares 14 121" xfId="15364"/>
    <cellStyle name="Separador de milhares 14 121 2" xfId="24622"/>
    <cellStyle name="Separador de milhares 14 122" xfId="15365"/>
    <cellStyle name="Separador de milhares 14 122 2" xfId="24623"/>
    <cellStyle name="Separador de milhares 14 123" xfId="15366"/>
    <cellStyle name="Separador de milhares 14 123 2" xfId="24624"/>
    <cellStyle name="Separador de milhares 14 124" xfId="15367"/>
    <cellStyle name="Separador de milhares 14 124 2" xfId="24625"/>
    <cellStyle name="Separador de milhares 14 125" xfId="15368"/>
    <cellStyle name="Separador de milhares 14 125 2" xfId="24626"/>
    <cellStyle name="Separador de milhares 14 126" xfId="15369"/>
    <cellStyle name="Separador de milhares 14 126 2" xfId="24627"/>
    <cellStyle name="Separador de milhares 14 127" xfId="15370"/>
    <cellStyle name="Separador de milhares 14 127 2" xfId="24628"/>
    <cellStyle name="Separador de milhares 14 128" xfId="15371"/>
    <cellStyle name="Separador de milhares 14 128 2" xfId="24629"/>
    <cellStyle name="Separador de milhares 14 129" xfId="15372"/>
    <cellStyle name="Separador de milhares 14 129 2" xfId="24630"/>
    <cellStyle name="Separador de milhares 14 13" xfId="15373"/>
    <cellStyle name="Separador de milhares 14 13 2" xfId="24631"/>
    <cellStyle name="Separador de milhares 14 130" xfId="15374"/>
    <cellStyle name="Separador de milhares 14 130 2" xfId="24632"/>
    <cellStyle name="Separador de milhares 14 131" xfId="15375"/>
    <cellStyle name="Separador de milhares 14 131 2" xfId="24633"/>
    <cellStyle name="Separador de milhares 14 132" xfId="15376"/>
    <cellStyle name="Separador de milhares 14 132 2" xfId="24634"/>
    <cellStyle name="Separador de milhares 14 133" xfId="15377"/>
    <cellStyle name="Separador de milhares 14 133 2" xfId="24635"/>
    <cellStyle name="Separador de milhares 14 134" xfId="15378"/>
    <cellStyle name="Separador de milhares 14 134 2" xfId="24636"/>
    <cellStyle name="Separador de milhares 14 135" xfId="15379"/>
    <cellStyle name="Separador de milhares 14 135 2" xfId="24637"/>
    <cellStyle name="Separador de milhares 14 136" xfId="15380"/>
    <cellStyle name="Separador de milhares 14 136 2" xfId="24638"/>
    <cellStyle name="Separador de milhares 14 137" xfId="15381"/>
    <cellStyle name="Separador de milhares 14 137 2" xfId="24639"/>
    <cellStyle name="Separador de milhares 14 138" xfId="15382"/>
    <cellStyle name="Separador de milhares 14 138 2" xfId="24640"/>
    <cellStyle name="Separador de milhares 14 139" xfId="15383"/>
    <cellStyle name="Separador de milhares 14 139 2" xfId="24641"/>
    <cellStyle name="Separador de milhares 14 14" xfId="15384"/>
    <cellStyle name="Separador de milhares 14 14 2" xfId="24642"/>
    <cellStyle name="Separador de milhares 14 140" xfId="15385"/>
    <cellStyle name="Separador de milhares 14 140 2" xfId="24643"/>
    <cellStyle name="Separador de milhares 14 141" xfId="15386"/>
    <cellStyle name="Separador de milhares 14 141 2" xfId="24644"/>
    <cellStyle name="Separador de milhares 14 142" xfId="15387"/>
    <cellStyle name="Separador de milhares 14 142 2" xfId="24645"/>
    <cellStyle name="Separador de milhares 14 143" xfId="15388"/>
    <cellStyle name="Separador de milhares 14 143 2" xfId="24646"/>
    <cellStyle name="Separador de milhares 14 144" xfId="15389"/>
    <cellStyle name="Separador de milhares 14 144 2" xfId="24647"/>
    <cellStyle name="Separador de milhares 14 145" xfId="15390"/>
    <cellStyle name="Separador de milhares 14 145 2" xfId="24648"/>
    <cellStyle name="Separador de milhares 14 146" xfId="15391"/>
    <cellStyle name="Separador de milhares 14 146 2" xfId="24649"/>
    <cellStyle name="Separador de milhares 14 147" xfId="15392"/>
    <cellStyle name="Separador de milhares 14 147 2" xfId="24650"/>
    <cellStyle name="Separador de milhares 14 148" xfId="15393"/>
    <cellStyle name="Separador de milhares 14 148 2" xfId="24651"/>
    <cellStyle name="Separador de milhares 14 149" xfId="15394"/>
    <cellStyle name="Separador de milhares 14 149 2" xfId="24652"/>
    <cellStyle name="Separador de milhares 14 15" xfId="15395"/>
    <cellStyle name="Separador de milhares 14 15 2" xfId="24653"/>
    <cellStyle name="Separador de milhares 14 150" xfId="15396"/>
    <cellStyle name="Separador de milhares 14 150 2" xfId="24654"/>
    <cellStyle name="Separador de milhares 14 151" xfId="15397"/>
    <cellStyle name="Separador de milhares 14 151 2" xfId="24655"/>
    <cellStyle name="Separador de milhares 14 152" xfId="15398"/>
    <cellStyle name="Separador de milhares 14 152 2" xfId="24656"/>
    <cellStyle name="Separador de milhares 14 153" xfId="15399"/>
    <cellStyle name="Separador de milhares 14 153 2" xfId="24657"/>
    <cellStyle name="Separador de milhares 14 154" xfId="15400"/>
    <cellStyle name="Separador de milhares 14 154 2" xfId="24658"/>
    <cellStyle name="Separador de milhares 14 155" xfId="15401"/>
    <cellStyle name="Separador de milhares 14 155 2" xfId="24659"/>
    <cellStyle name="Separador de milhares 14 156" xfId="15402"/>
    <cellStyle name="Separador de milhares 14 156 2" xfId="24660"/>
    <cellStyle name="Separador de milhares 14 157" xfId="15403"/>
    <cellStyle name="Separador de milhares 14 157 2" xfId="24661"/>
    <cellStyle name="Separador de milhares 14 158" xfId="15404"/>
    <cellStyle name="Separador de milhares 14 158 2" xfId="24662"/>
    <cellStyle name="Separador de milhares 14 159" xfId="15405"/>
    <cellStyle name="Separador de milhares 14 159 2" xfId="24663"/>
    <cellStyle name="Separador de milhares 14 16" xfId="15406"/>
    <cellStyle name="Separador de milhares 14 16 2" xfId="24664"/>
    <cellStyle name="Separador de milhares 14 160" xfId="15407"/>
    <cellStyle name="Separador de milhares 14 160 2" xfId="24665"/>
    <cellStyle name="Separador de milhares 14 161" xfId="15408"/>
    <cellStyle name="Separador de milhares 14 161 2" xfId="24666"/>
    <cellStyle name="Separador de milhares 14 162" xfId="15409"/>
    <cellStyle name="Separador de milhares 14 162 2" xfId="24667"/>
    <cellStyle name="Separador de milhares 14 163" xfId="15410"/>
    <cellStyle name="Separador de milhares 14 163 2" xfId="24668"/>
    <cellStyle name="Separador de milhares 14 164" xfId="15411"/>
    <cellStyle name="Separador de milhares 14 164 2" xfId="24669"/>
    <cellStyle name="Separador de milhares 14 165" xfId="15412"/>
    <cellStyle name="Separador de milhares 14 165 2" xfId="24670"/>
    <cellStyle name="Separador de milhares 14 166" xfId="15413"/>
    <cellStyle name="Separador de milhares 14 166 2" xfId="24671"/>
    <cellStyle name="Separador de milhares 14 167" xfId="15414"/>
    <cellStyle name="Separador de milhares 14 167 2" xfId="24672"/>
    <cellStyle name="Separador de milhares 14 168" xfId="15415"/>
    <cellStyle name="Separador de milhares 14 168 2" xfId="24673"/>
    <cellStyle name="Separador de milhares 14 169" xfId="15416"/>
    <cellStyle name="Separador de milhares 14 169 2" xfId="24674"/>
    <cellStyle name="Separador de milhares 14 17" xfId="15417"/>
    <cellStyle name="Separador de milhares 14 17 2" xfId="24675"/>
    <cellStyle name="Separador de milhares 14 170" xfId="15418"/>
    <cellStyle name="Separador de milhares 14 170 2" xfId="24676"/>
    <cellStyle name="Separador de milhares 14 171" xfId="15419"/>
    <cellStyle name="Separador de milhares 14 171 2" xfId="24677"/>
    <cellStyle name="Separador de milhares 14 172" xfId="15420"/>
    <cellStyle name="Separador de milhares 14 172 2" xfId="24678"/>
    <cellStyle name="Separador de milhares 14 173" xfId="15421"/>
    <cellStyle name="Separador de milhares 14 173 2" xfId="24679"/>
    <cellStyle name="Separador de milhares 14 174" xfId="15422"/>
    <cellStyle name="Separador de milhares 14 174 2" xfId="24680"/>
    <cellStyle name="Separador de milhares 14 175" xfId="15423"/>
    <cellStyle name="Separador de milhares 14 175 2" xfId="24681"/>
    <cellStyle name="Separador de milhares 14 176" xfId="15424"/>
    <cellStyle name="Separador de milhares 14 176 2" xfId="24682"/>
    <cellStyle name="Separador de milhares 14 177" xfId="15425"/>
    <cellStyle name="Separador de milhares 14 177 2" xfId="24683"/>
    <cellStyle name="Separador de milhares 14 178" xfId="15426"/>
    <cellStyle name="Separador de milhares 14 178 2" xfId="24684"/>
    <cellStyle name="Separador de milhares 14 179" xfId="15427"/>
    <cellStyle name="Separador de milhares 14 179 2" xfId="24685"/>
    <cellStyle name="Separador de milhares 14 18" xfId="15428"/>
    <cellStyle name="Separador de milhares 14 18 2" xfId="24686"/>
    <cellStyle name="Separador de milhares 14 180" xfId="15429"/>
    <cellStyle name="Separador de milhares 14 180 2" xfId="24687"/>
    <cellStyle name="Separador de milhares 14 181" xfId="15430"/>
    <cellStyle name="Separador de milhares 14 181 2" xfId="24688"/>
    <cellStyle name="Separador de milhares 14 182" xfId="15431"/>
    <cellStyle name="Separador de milhares 14 182 2" xfId="24689"/>
    <cellStyle name="Separador de milhares 14 183" xfId="15432"/>
    <cellStyle name="Separador de milhares 14 183 2" xfId="24690"/>
    <cellStyle name="Separador de milhares 14 184" xfId="15433"/>
    <cellStyle name="Separador de milhares 14 184 2" xfId="24691"/>
    <cellStyle name="Separador de milhares 14 185" xfId="15434"/>
    <cellStyle name="Separador de milhares 14 185 2" xfId="24692"/>
    <cellStyle name="Separador de milhares 14 186" xfId="15435"/>
    <cellStyle name="Separador de milhares 14 186 2" xfId="24693"/>
    <cellStyle name="Separador de milhares 14 187" xfId="15436"/>
    <cellStyle name="Separador de milhares 14 187 2" xfId="24694"/>
    <cellStyle name="Separador de milhares 14 188" xfId="15437"/>
    <cellStyle name="Separador de milhares 14 188 2" xfId="24695"/>
    <cellStyle name="Separador de milhares 14 189" xfId="24597"/>
    <cellStyle name="Separador de milhares 14 19" xfId="15438"/>
    <cellStyle name="Separador de milhares 14 19 2" xfId="24696"/>
    <cellStyle name="Separador de milhares 14 2" xfId="15439"/>
    <cellStyle name="Separador de milhares 14 2 2" xfId="24697"/>
    <cellStyle name="Separador de milhares 14 20" xfId="15440"/>
    <cellStyle name="Separador de milhares 14 20 2" xfId="24698"/>
    <cellStyle name="Separador de milhares 14 21" xfId="15441"/>
    <cellStyle name="Separador de milhares 14 21 2" xfId="24699"/>
    <cellStyle name="Separador de milhares 14 22" xfId="15442"/>
    <cellStyle name="Separador de milhares 14 22 2" xfId="24700"/>
    <cellStyle name="Separador de milhares 14 23" xfId="15443"/>
    <cellStyle name="Separador de milhares 14 23 2" xfId="24701"/>
    <cellStyle name="Separador de milhares 14 24" xfId="15444"/>
    <cellStyle name="Separador de milhares 14 24 2" xfId="24702"/>
    <cellStyle name="Separador de milhares 14 25" xfId="15445"/>
    <cellStyle name="Separador de milhares 14 25 2" xfId="24703"/>
    <cellStyle name="Separador de milhares 14 26" xfId="15446"/>
    <cellStyle name="Separador de milhares 14 26 2" xfId="24704"/>
    <cellStyle name="Separador de milhares 14 27" xfId="15447"/>
    <cellStyle name="Separador de milhares 14 27 2" xfId="24705"/>
    <cellStyle name="Separador de milhares 14 28" xfId="15448"/>
    <cellStyle name="Separador de milhares 14 28 2" xfId="24706"/>
    <cellStyle name="Separador de milhares 14 29" xfId="15449"/>
    <cellStyle name="Separador de milhares 14 29 2" xfId="24707"/>
    <cellStyle name="Separador de milhares 14 3" xfId="15450"/>
    <cellStyle name="Separador de milhares 14 3 2" xfId="24708"/>
    <cellStyle name="Separador de milhares 14 30" xfId="15451"/>
    <cellStyle name="Separador de milhares 14 30 2" xfId="24709"/>
    <cellStyle name="Separador de milhares 14 31" xfId="15452"/>
    <cellStyle name="Separador de milhares 14 31 2" xfId="24710"/>
    <cellStyle name="Separador de milhares 14 32" xfId="15453"/>
    <cellStyle name="Separador de milhares 14 32 2" xfId="24711"/>
    <cellStyle name="Separador de milhares 14 33" xfId="15454"/>
    <cellStyle name="Separador de milhares 14 33 2" xfId="24712"/>
    <cellStyle name="Separador de milhares 14 34" xfId="15455"/>
    <cellStyle name="Separador de milhares 14 34 2" xfId="24713"/>
    <cellStyle name="Separador de milhares 14 35" xfId="15456"/>
    <cellStyle name="Separador de milhares 14 35 2" xfId="24714"/>
    <cellStyle name="Separador de milhares 14 36" xfId="15457"/>
    <cellStyle name="Separador de milhares 14 36 2" xfId="24715"/>
    <cellStyle name="Separador de milhares 14 37" xfId="15458"/>
    <cellStyle name="Separador de milhares 14 37 2" xfId="24716"/>
    <cellStyle name="Separador de milhares 14 38" xfId="15459"/>
    <cellStyle name="Separador de milhares 14 38 2" xfId="24717"/>
    <cellStyle name="Separador de milhares 14 39" xfId="15460"/>
    <cellStyle name="Separador de milhares 14 39 2" xfId="24718"/>
    <cellStyle name="Separador de milhares 14 4" xfId="15461"/>
    <cellStyle name="Separador de milhares 14 4 2" xfId="24719"/>
    <cellStyle name="Separador de milhares 14 40" xfId="15462"/>
    <cellStyle name="Separador de milhares 14 40 2" xfId="24720"/>
    <cellStyle name="Separador de milhares 14 41" xfId="15463"/>
    <cellStyle name="Separador de milhares 14 41 2" xfId="24721"/>
    <cellStyle name="Separador de milhares 14 42" xfId="15464"/>
    <cellStyle name="Separador de milhares 14 42 2" xfId="24722"/>
    <cellStyle name="Separador de milhares 14 43" xfId="15465"/>
    <cellStyle name="Separador de milhares 14 43 2" xfId="24723"/>
    <cellStyle name="Separador de milhares 14 44" xfId="15466"/>
    <cellStyle name="Separador de milhares 14 44 2" xfId="24724"/>
    <cellStyle name="Separador de milhares 14 45" xfId="15467"/>
    <cellStyle name="Separador de milhares 14 45 2" xfId="24725"/>
    <cellStyle name="Separador de milhares 14 46" xfId="15468"/>
    <cellStyle name="Separador de milhares 14 46 2" xfId="24726"/>
    <cellStyle name="Separador de milhares 14 47" xfId="15469"/>
    <cellStyle name="Separador de milhares 14 47 2" xfId="24727"/>
    <cellStyle name="Separador de milhares 14 48" xfId="15470"/>
    <cellStyle name="Separador de milhares 14 48 2" xfId="24728"/>
    <cellStyle name="Separador de milhares 14 49" xfId="15471"/>
    <cellStyle name="Separador de milhares 14 49 2" xfId="24729"/>
    <cellStyle name="Separador de milhares 14 5" xfId="15472"/>
    <cellStyle name="Separador de milhares 14 5 2" xfId="24730"/>
    <cellStyle name="Separador de milhares 14 50" xfId="15473"/>
    <cellStyle name="Separador de milhares 14 50 2" xfId="24731"/>
    <cellStyle name="Separador de milhares 14 51" xfId="15474"/>
    <cellStyle name="Separador de milhares 14 51 2" xfId="24732"/>
    <cellStyle name="Separador de milhares 14 52" xfId="15475"/>
    <cellStyle name="Separador de milhares 14 52 2" xfId="24733"/>
    <cellStyle name="Separador de milhares 14 53" xfId="15476"/>
    <cellStyle name="Separador de milhares 14 53 2" xfId="24734"/>
    <cellStyle name="Separador de milhares 14 54" xfId="15477"/>
    <cellStyle name="Separador de milhares 14 54 2" xfId="24735"/>
    <cellStyle name="Separador de milhares 14 55" xfId="15478"/>
    <cellStyle name="Separador de milhares 14 55 2" xfId="24736"/>
    <cellStyle name="Separador de milhares 14 56" xfId="15479"/>
    <cellStyle name="Separador de milhares 14 56 2" xfId="24737"/>
    <cellStyle name="Separador de milhares 14 57" xfId="15480"/>
    <cellStyle name="Separador de milhares 14 57 2" xfId="24738"/>
    <cellStyle name="Separador de milhares 14 58" xfId="15481"/>
    <cellStyle name="Separador de milhares 14 58 2" xfId="24739"/>
    <cellStyle name="Separador de milhares 14 59" xfId="15482"/>
    <cellStyle name="Separador de milhares 14 59 2" xfId="24740"/>
    <cellStyle name="Separador de milhares 14 6" xfId="15483"/>
    <cellStyle name="Separador de milhares 14 6 2" xfId="24741"/>
    <cellStyle name="Separador de milhares 14 60" xfId="15484"/>
    <cellStyle name="Separador de milhares 14 60 2" xfId="24742"/>
    <cellStyle name="Separador de milhares 14 61" xfId="15485"/>
    <cellStyle name="Separador de milhares 14 61 2" xfId="24743"/>
    <cellStyle name="Separador de milhares 14 62" xfId="15486"/>
    <cellStyle name="Separador de milhares 14 62 2" xfId="24744"/>
    <cellStyle name="Separador de milhares 14 63" xfId="15487"/>
    <cellStyle name="Separador de milhares 14 63 2" xfId="24745"/>
    <cellStyle name="Separador de milhares 14 64" xfId="15488"/>
    <cellStyle name="Separador de milhares 14 64 2" xfId="24746"/>
    <cellStyle name="Separador de milhares 14 65" xfId="15489"/>
    <cellStyle name="Separador de milhares 14 65 2" xfId="24747"/>
    <cellStyle name="Separador de milhares 14 66" xfId="15490"/>
    <cellStyle name="Separador de milhares 14 66 2" xfId="24748"/>
    <cellStyle name="Separador de milhares 14 67" xfId="15491"/>
    <cellStyle name="Separador de milhares 14 67 2" xfId="24749"/>
    <cellStyle name="Separador de milhares 14 68" xfId="15492"/>
    <cellStyle name="Separador de milhares 14 68 2" xfId="24750"/>
    <cellStyle name="Separador de milhares 14 69" xfId="15493"/>
    <cellStyle name="Separador de milhares 14 69 2" xfId="24751"/>
    <cellStyle name="Separador de milhares 14 7" xfId="15494"/>
    <cellStyle name="Separador de milhares 14 7 2" xfId="24752"/>
    <cellStyle name="Separador de milhares 14 70" xfId="15495"/>
    <cellStyle name="Separador de milhares 14 70 2" xfId="24753"/>
    <cellStyle name="Separador de milhares 14 71" xfId="15496"/>
    <cellStyle name="Separador de milhares 14 71 2" xfId="24754"/>
    <cellStyle name="Separador de milhares 14 72" xfId="15497"/>
    <cellStyle name="Separador de milhares 14 72 2" xfId="24755"/>
    <cellStyle name="Separador de milhares 14 73" xfId="15498"/>
    <cellStyle name="Separador de milhares 14 73 2" xfId="24756"/>
    <cellStyle name="Separador de milhares 14 74" xfId="15499"/>
    <cellStyle name="Separador de milhares 14 74 2" xfId="24757"/>
    <cellStyle name="Separador de milhares 14 75" xfId="15500"/>
    <cellStyle name="Separador de milhares 14 75 2" xfId="24758"/>
    <cellStyle name="Separador de milhares 14 76" xfId="15501"/>
    <cellStyle name="Separador de milhares 14 76 2" xfId="24759"/>
    <cellStyle name="Separador de milhares 14 77" xfId="15502"/>
    <cellStyle name="Separador de milhares 14 77 2" xfId="24760"/>
    <cellStyle name="Separador de milhares 14 78" xfId="15503"/>
    <cellStyle name="Separador de milhares 14 78 2" xfId="24761"/>
    <cellStyle name="Separador de milhares 14 79" xfId="15504"/>
    <cellStyle name="Separador de milhares 14 79 2" xfId="24762"/>
    <cellStyle name="Separador de milhares 14 8" xfId="15505"/>
    <cellStyle name="Separador de milhares 14 8 2" xfId="24763"/>
    <cellStyle name="Separador de milhares 14 80" xfId="15506"/>
    <cellStyle name="Separador de milhares 14 80 2" xfId="24764"/>
    <cellStyle name="Separador de milhares 14 81" xfId="15507"/>
    <cellStyle name="Separador de milhares 14 81 2" xfId="24765"/>
    <cellStyle name="Separador de milhares 14 82" xfId="15508"/>
    <cellStyle name="Separador de milhares 14 82 2" xfId="24766"/>
    <cellStyle name="Separador de milhares 14 83" xfId="15509"/>
    <cellStyle name="Separador de milhares 14 83 2" xfId="24767"/>
    <cellStyle name="Separador de milhares 14 84" xfId="15510"/>
    <cellStyle name="Separador de milhares 14 84 2" xfId="24768"/>
    <cellStyle name="Separador de milhares 14 85" xfId="15511"/>
    <cellStyle name="Separador de milhares 14 85 2" xfId="24769"/>
    <cellStyle name="Separador de milhares 14 86" xfId="15512"/>
    <cellStyle name="Separador de milhares 14 86 2" xfId="24770"/>
    <cellStyle name="Separador de milhares 14 87" xfId="15513"/>
    <cellStyle name="Separador de milhares 14 87 2" xfId="24771"/>
    <cellStyle name="Separador de milhares 14 88" xfId="15514"/>
    <cellStyle name="Separador de milhares 14 88 2" xfId="24772"/>
    <cellStyle name="Separador de milhares 14 89" xfId="15515"/>
    <cellStyle name="Separador de milhares 14 89 2" xfId="24773"/>
    <cellStyle name="Separador de milhares 14 9" xfId="15516"/>
    <cellStyle name="Separador de milhares 14 9 2" xfId="24774"/>
    <cellStyle name="Separador de milhares 14 90" xfId="15517"/>
    <cellStyle name="Separador de milhares 14 90 2" xfId="24775"/>
    <cellStyle name="Separador de milhares 14 91" xfId="15518"/>
    <cellStyle name="Separador de milhares 14 91 2" xfId="24776"/>
    <cellStyle name="Separador de milhares 14 92" xfId="15519"/>
    <cellStyle name="Separador de milhares 14 92 2" xfId="24777"/>
    <cellStyle name="Separador de milhares 14 93" xfId="15520"/>
    <cellStyle name="Separador de milhares 14 93 2" xfId="24778"/>
    <cellStyle name="Separador de milhares 14 94" xfId="15521"/>
    <cellStyle name="Separador de milhares 14 94 2" xfId="24779"/>
    <cellStyle name="Separador de milhares 14 95" xfId="15522"/>
    <cellStyle name="Separador de milhares 14 95 2" xfId="24780"/>
    <cellStyle name="Separador de milhares 14 96" xfId="15523"/>
    <cellStyle name="Separador de milhares 14 96 2" xfId="24781"/>
    <cellStyle name="Separador de milhares 14 97" xfId="15524"/>
    <cellStyle name="Separador de milhares 14 97 2" xfId="24782"/>
    <cellStyle name="Separador de milhares 14 98" xfId="15525"/>
    <cellStyle name="Separador de milhares 14 98 2" xfId="24783"/>
    <cellStyle name="Separador de milhares 14 99" xfId="15526"/>
    <cellStyle name="Separador de milhares 14 99 2" xfId="24784"/>
    <cellStyle name="Separador de milhares 15" xfId="15527"/>
    <cellStyle name="Separador de milhares 15 10" xfId="15528"/>
    <cellStyle name="Separador de milhares 15 10 2" xfId="24786"/>
    <cellStyle name="Separador de milhares 15 11" xfId="15529"/>
    <cellStyle name="Separador de milhares 15 11 2" xfId="24787"/>
    <cellStyle name="Separador de milhares 15 12" xfId="15530"/>
    <cellStyle name="Separador de milhares 15 12 2" xfId="15531"/>
    <cellStyle name="Separador de milhares 15 12 2 10" xfId="15532"/>
    <cellStyle name="Separador de milhares 15 12 2 10 2" xfId="24790"/>
    <cellStyle name="Separador de milhares 15 12 2 11" xfId="15533"/>
    <cellStyle name="Separador de milhares 15 12 2 11 2" xfId="24791"/>
    <cellStyle name="Separador de milhares 15 12 2 12" xfId="15534"/>
    <cellStyle name="Separador de milhares 15 12 2 12 2" xfId="24792"/>
    <cellStyle name="Separador de milhares 15 12 2 13" xfId="15535"/>
    <cellStyle name="Separador de milhares 15 12 2 13 2" xfId="24793"/>
    <cellStyle name="Separador de milhares 15 12 2 14" xfId="15536"/>
    <cellStyle name="Separador de milhares 15 12 2 14 2" xfId="24794"/>
    <cellStyle name="Separador de milhares 15 12 2 15" xfId="15537"/>
    <cellStyle name="Separador de milhares 15 12 2 15 2" xfId="24795"/>
    <cellStyle name="Separador de milhares 15 12 2 16" xfId="15538"/>
    <cellStyle name="Separador de milhares 15 12 2 16 2" xfId="24796"/>
    <cellStyle name="Separador de milhares 15 12 2 17" xfId="15539"/>
    <cellStyle name="Separador de milhares 15 12 2 17 2" xfId="24797"/>
    <cellStyle name="Separador de milhares 15 12 2 18" xfId="15540"/>
    <cellStyle name="Separador de milhares 15 12 2 18 2" xfId="24798"/>
    <cellStyle name="Separador de milhares 15 12 2 19" xfId="15541"/>
    <cellStyle name="Separador de milhares 15 12 2 19 2" xfId="24799"/>
    <cellStyle name="Separador de milhares 15 12 2 2" xfId="15542"/>
    <cellStyle name="Separador de milhares 15 12 2 2 2" xfId="24800"/>
    <cellStyle name="Separador de milhares 15 12 2 20" xfId="15543"/>
    <cellStyle name="Separador de milhares 15 12 2 20 2" xfId="24801"/>
    <cellStyle name="Separador de milhares 15 12 2 21" xfId="15544"/>
    <cellStyle name="Separador de milhares 15 12 2 21 2" xfId="24802"/>
    <cellStyle name="Separador de milhares 15 12 2 22" xfId="15545"/>
    <cellStyle name="Separador de milhares 15 12 2 22 2" xfId="24803"/>
    <cellStyle name="Separador de milhares 15 12 2 23" xfId="15546"/>
    <cellStyle name="Separador de milhares 15 12 2 23 2" xfId="24804"/>
    <cellStyle name="Separador de milhares 15 12 2 24" xfId="15547"/>
    <cellStyle name="Separador de milhares 15 12 2 24 2" xfId="24805"/>
    <cellStyle name="Separador de milhares 15 12 2 25" xfId="15548"/>
    <cellStyle name="Separador de milhares 15 12 2 25 2" xfId="24806"/>
    <cellStyle name="Separador de milhares 15 12 2 26" xfId="15549"/>
    <cellStyle name="Separador de milhares 15 12 2 26 2" xfId="24807"/>
    <cellStyle name="Separador de milhares 15 12 2 27" xfId="15550"/>
    <cellStyle name="Separador de milhares 15 12 2 27 2" xfId="24808"/>
    <cellStyle name="Separador de milhares 15 12 2 28" xfId="15551"/>
    <cellStyle name="Separador de milhares 15 12 2 28 2" xfId="24809"/>
    <cellStyle name="Separador de milhares 15 12 2 29" xfId="15552"/>
    <cellStyle name="Separador de milhares 15 12 2 29 2" xfId="24810"/>
    <cellStyle name="Separador de milhares 15 12 2 3" xfId="15553"/>
    <cellStyle name="Separador de milhares 15 12 2 3 2" xfId="24811"/>
    <cellStyle name="Separador de milhares 15 12 2 30" xfId="15554"/>
    <cellStyle name="Separador de milhares 15 12 2 30 2" xfId="24812"/>
    <cellStyle name="Separador de milhares 15 12 2 31" xfId="15555"/>
    <cellStyle name="Separador de milhares 15 12 2 31 2" xfId="24813"/>
    <cellStyle name="Separador de milhares 15 12 2 32" xfId="15556"/>
    <cellStyle name="Separador de milhares 15 12 2 32 2" xfId="24814"/>
    <cellStyle name="Separador de milhares 15 12 2 33" xfId="15557"/>
    <cellStyle name="Separador de milhares 15 12 2 33 2" xfId="24815"/>
    <cellStyle name="Separador de milhares 15 12 2 34" xfId="15558"/>
    <cellStyle name="Separador de milhares 15 12 2 34 2" xfId="24816"/>
    <cellStyle name="Separador de milhares 15 12 2 35" xfId="15559"/>
    <cellStyle name="Separador de milhares 15 12 2 35 2" xfId="24817"/>
    <cellStyle name="Separador de milhares 15 12 2 36" xfId="15560"/>
    <cellStyle name="Separador de milhares 15 12 2 36 2" xfId="24818"/>
    <cellStyle name="Separador de milhares 15 12 2 37" xfId="15561"/>
    <cellStyle name="Separador de milhares 15 12 2 37 2" xfId="24819"/>
    <cellStyle name="Separador de milhares 15 12 2 38" xfId="15562"/>
    <cellStyle name="Separador de milhares 15 12 2 38 2" xfId="24820"/>
    <cellStyle name="Separador de milhares 15 12 2 39" xfId="15563"/>
    <cellStyle name="Separador de milhares 15 12 2 39 2" xfId="24821"/>
    <cellStyle name="Separador de milhares 15 12 2 4" xfId="15564"/>
    <cellStyle name="Separador de milhares 15 12 2 4 2" xfId="24822"/>
    <cellStyle name="Separador de milhares 15 12 2 40" xfId="24789"/>
    <cellStyle name="Separador de milhares 15 12 2 5" xfId="15565"/>
    <cellStyle name="Separador de milhares 15 12 2 5 2" xfId="24823"/>
    <cellStyle name="Separador de milhares 15 12 2 6" xfId="15566"/>
    <cellStyle name="Separador de milhares 15 12 2 6 2" xfId="24824"/>
    <cellStyle name="Separador de milhares 15 12 2 7" xfId="15567"/>
    <cellStyle name="Separador de milhares 15 12 2 7 2" xfId="24825"/>
    <cellStyle name="Separador de milhares 15 12 2 8" xfId="15568"/>
    <cellStyle name="Separador de milhares 15 12 2 8 2" xfId="24826"/>
    <cellStyle name="Separador de milhares 15 12 2 9" xfId="15569"/>
    <cellStyle name="Separador de milhares 15 12 2 9 2" xfId="24827"/>
    <cellStyle name="Separador de milhares 15 12 3" xfId="24788"/>
    <cellStyle name="Separador de milhares 15 13" xfId="15570"/>
    <cellStyle name="Separador de milhares 15 13 2" xfId="24828"/>
    <cellStyle name="Separador de milhares 15 14" xfId="15571"/>
    <cellStyle name="Separador de milhares 15 14 2" xfId="24829"/>
    <cellStyle name="Separador de milhares 15 15" xfId="15572"/>
    <cellStyle name="Separador de milhares 15 15 2" xfId="24830"/>
    <cellStyle name="Separador de milhares 15 16" xfId="15573"/>
    <cellStyle name="Separador de milhares 15 16 2" xfId="24831"/>
    <cellStyle name="Separador de milhares 15 17" xfId="15574"/>
    <cellStyle name="Separador de milhares 15 17 2" xfId="24832"/>
    <cellStyle name="Separador de milhares 15 18" xfId="15575"/>
    <cellStyle name="Separador de milhares 15 18 2" xfId="24833"/>
    <cellStyle name="Separador de milhares 15 19" xfId="15576"/>
    <cellStyle name="Separador de milhares 15 19 10" xfId="15577"/>
    <cellStyle name="Separador de milhares 15 19 10 2" xfId="24835"/>
    <cellStyle name="Separador de milhares 15 19 100" xfId="15578"/>
    <cellStyle name="Separador de milhares 15 19 100 2" xfId="24836"/>
    <cellStyle name="Separador de milhares 15 19 101" xfId="15579"/>
    <cellStyle name="Separador de milhares 15 19 101 2" xfId="24837"/>
    <cellStyle name="Separador de milhares 15 19 102" xfId="15580"/>
    <cellStyle name="Separador de milhares 15 19 102 2" xfId="24838"/>
    <cellStyle name="Separador de milhares 15 19 103" xfId="15581"/>
    <cellStyle name="Separador de milhares 15 19 103 2" xfId="24839"/>
    <cellStyle name="Separador de milhares 15 19 104" xfId="15582"/>
    <cellStyle name="Separador de milhares 15 19 104 2" xfId="24840"/>
    <cellStyle name="Separador de milhares 15 19 105" xfId="15583"/>
    <cellStyle name="Separador de milhares 15 19 105 2" xfId="24841"/>
    <cellStyle name="Separador de milhares 15 19 106" xfId="15584"/>
    <cellStyle name="Separador de milhares 15 19 106 2" xfId="24842"/>
    <cellStyle name="Separador de milhares 15 19 107" xfId="15585"/>
    <cellStyle name="Separador de milhares 15 19 107 2" xfId="24843"/>
    <cellStyle name="Separador de milhares 15 19 108" xfId="24834"/>
    <cellStyle name="Separador de milhares 15 19 11" xfId="15586"/>
    <cellStyle name="Separador de milhares 15 19 11 2" xfId="24844"/>
    <cellStyle name="Separador de milhares 15 19 12" xfId="15587"/>
    <cellStyle name="Separador de milhares 15 19 12 2" xfId="24845"/>
    <cellStyle name="Separador de milhares 15 19 13" xfId="15588"/>
    <cellStyle name="Separador de milhares 15 19 13 2" xfId="24846"/>
    <cellStyle name="Separador de milhares 15 19 14" xfId="15589"/>
    <cellStyle name="Separador de milhares 15 19 14 2" xfId="24847"/>
    <cellStyle name="Separador de milhares 15 19 15" xfId="15590"/>
    <cellStyle name="Separador de milhares 15 19 15 2" xfId="24848"/>
    <cellStyle name="Separador de milhares 15 19 16" xfId="15591"/>
    <cellStyle name="Separador de milhares 15 19 16 2" xfId="24849"/>
    <cellStyle name="Separador de milhares 15 19 17" xfId="15592"/>
    <cellStyle name="Separador de milhares 15 19 17 2" xfId="24850"/>
    <cellStyle name="Separador de milhares 15 19 18" xfId="15593"/>
    <cellStyle name="Separador de milhares 15 19 18 2" xfId="24851"/>
    <cellStyle name="Separador de milhares 15 19 19" xfId="15594"/>
    <cellStyle name="Separador de milhares 15 19 19 2" xfId="24852"/>
    <cellStyle name="Separador de milhares 15 19 2" xfId="15595"/>
    <cellStyle name="Separador de milhares 15 19 2 2" xfId="24853"/>
    <cellStyle name="Separador de milhares 15 19 20" xfId="15596"/>
    <cellStyle name="Separador de milhares 15 19 20 2" xfId="24854"/>
    <cellStyle name="Separador de milhares 15 19 21" xfId="15597"/>
    <cellStyle name="Separador de milhares 15 19 21 2" xfId="24855"/>
    <cellStyle name="Separador de milhares 15 19 22" xfId="15598"/>
    <cellStyle name="Separador de milhares 15 19 22 2" xfId="24856"/>
    <cellStyle name="Separador de milhares 15 19 23" xfId="15599"/>
    <cellStyle name="Separador de milhares 15 19 23 2" xfId="24857"/>
    <cellStyle name="Separador de milhares 15 19 24" xfId="15600"/>
    <cellStyle name="Separador de milhares 15 19 24 2" xfId="24858"/>
    <cellStyle name="Separador de milhares 15 19 25" xfId="15601"/>
    <cellStyle name="Separador de milhares 15 19 25 2" xfId="24859"/>
    <cellStyle name="Separador de milhares 15 19 26" xfId="15602"/>
    <cellStyle name="Separador de milhares 15 19 26 2" xfId="24860"/>
    <cellStyle name="Separador de milhares 15 19 27" xfId="15603"/>
    <cellStyle name="Separador de milhares 15 19 27 2" xfId="24861"/>
    <cellStyle name="Separador de milhares 15 19 28" xfId="15604"/>
    <cellStyle name="Separador de milhares 15 19 28 2" xfId="24862"/>
    <cellStyle name="Separador de milhares 15 19 29" xfId="15605"/>
    <cellStyle name="Separador de milhares 15 19 29 2" xfId="24863"/>
    <cellStyle name="Separador de milhares 15 19 3" xfId="15606"/>
    <cellStyle name="Separador de milhares 15 19 3 2" xfId="24864"/>
    <cellStyle name="Separador de milhares 15 19 30" xfId="15607"/>
    <cellStyle name="Separador de milhares 15 19 30 2" xfId="24865"/>
    <cellStyle name="Separador de milhares 15 19 31" xfId="15608"/>
    <cellStyle name="Separador de milhares 15 19 31 2" xfId="24866"/>
    <cellStyle name="Separador de milhares 15 19 32" xfId="15609"/>
    <cellStyle name="Separador de milhares 15 19 32 2" xfId="24867"/>
    <cellStyle name="Separador de milhares 15 19 33" xfId="15610"/>
    <cellStyle name="Separador de milhares 15 19 33 2" xfId="24868"/>
    <cellStyle name="Separador de milhares 15 19 34" xfId="15611"/>
    <cellStyle name="Separador de milhares 15 19 34 2" xfId="24869"/>
    <cellStyle name="Separador de milhares 15 19 35" xfId="15612"/>
    <cellStyle name="Separador de milhares 15 19 35 2" xfId="24870"/>
    <cellStyle name="Separador de milhares 15 19 36" xfId="15613"/>
    <cellStyle name="Separador de milhares 15 19 36 2" xfId="24871"/>
    <cellStyle name="Separador de milhares 15 19 37" xfId="15614"/>
    <cellStyle name="Separador de milhares 15 19 37 2" xfId="24872"/>
    <cellStyle name="Separador de milhares 15 19 38" xfId="15615"/>
    <cellStyle name="Separador de milhares 15 19 38 2" xfId="24873"/>
    <cellStyle name="Separador de milhares 15 19 39" xfId="15616"/>
    <cellStyle name="Separador de milhares 15 19 39 2" xfId="24874"/>
    <cellStyle name="Separador de milhares 15 19 4" xfId="15617"/>
    <cellStyle name="Separador de milhares 15 19 4 2" xfId="24875"/>
    <cellStyle name="Separador de milhares 15 19 40" xfId="15618"/>
    <cellStyle name="Separador de milhares 15 19 40 2" xfId="24876"/>
    <cellStyle name="Separador de milhares 15 19 41" xfId="15619"/>
    <cellStyle name="Separador de milhares 15 19 41 2" xfId="24877"/>
    <cellStyle name="Separador de milhares 15 19 42" xfId="15620"/>
    <cellStyle name="Separador de milhares 15 19 42 2" xfId="24878"/>
    <cellStyle name="Separador de milhares 15 19 43" xfId="15621"/>
    <cellStyle name="Separador de milhares 15 19 43 2" xfId="24879"/>
    <cellStyle name="Separador de milhares 15 19 44" xfId="15622"/>
    <cellStyle name="Separador de milhares 15 19 44 2" xfId="24880"/>
    <cellStyle name="Separador de milhares 15 19 45" xfId="15623"/>
    <cellStyle name="Separador de milhares 15 19 45 2" xfId="24881"/>
    <cellStyle name="Separador de milhares 15 19 46" xfId="15624"/>
    <cellStyle name="Separador de milhares 15 19 46 2" xfId="24882"/>
    <cellStyle name="Separador de milhares 15 19 47" xfId="15625"/>
    <cellStyle name="Separador de milhares 15 19 47 2" xfId="24883"/>
    <cellStyle name="Separador de milhares 15 19 48" xfId="15626"/>
    <cellStyle name="Separador de milhares 15 19 48 2" xfId="24884"/>
    <cellStyle name="Separador de milhares 15 19 49" xfId="15627"/>
    <cellStyle name="Separador de milhares 15 19 49 2" xfId="24885"/>
    <cellStyle name="Separador de milhares 15 19 5" xfId="15628"/>
    <cellStyle name="Separador de milhares 15 19 5 2" xfId="24886"/>
    <cellStyle name="Separador de milhares 15 19 50" xfId="15629"/>
    <cellStyle name="Separador de milhares 15 19 50 2" xfId="24887"/>
    <cellStyle name="Separador de milhares 15 19 51" xfId="15630"/>
    <cellStyle name="Separador de milhares 15 19 51 2" xfId="24888"/>
    <cellStyle name="Separador de milhares 15 19 52" xfId="15631"/>
    <cellStyle name="Separador de milhares 15 19 52 2" xfId="24889"/>
    <cellStyle name="Separador de milhares 15 19 53" xfId="15632"/>
    <cellStyle name="Separador de milhares 15 19 53 2" xfId="24890"/>
    <cellStyle name="Separador de milhares 15 19 54" xfId="15633"/>
    <cellStyle name="Separador de milhares 15 19 54 2" xfId="24891"/>
    <cellStyle name="Separador de milhares 15 19 55" xfId="15634"/>
    <cellStyle name="Separador de milhares 15 19 55 2" xfId="24892"/>
    <cellStyle name="Separador de milhares 15 19 56" xfId="15635"/>
    <cellStyle name="Separador de milhares 15 19 56 2" xfId="24893"/>
    <cellStyle name="Separador de milhares 15 19 57" xfId="15636"/>
    <cellStyle name="Separador de milhares 15 19 57 2" xfId="24894"/>
    <cellStyle name="Separador de milhares 15 19 58" xfId="15637"/>
    <cellStyle name="Separador de milhares 15 19 58 2" xfId="24895"/>
    <cellStyle name="Separador de milhares 15 19 59" xfId="15638"/>
    <cellStyle name="Separador de milhares 15 19 59 2" xfId="24896"/>
    <cellStyle name="Separador de milhares 15 19 6" xfId="15639"/>
    <cellStyle name="Separador de milhares 15 19 6 2" xfId="24897"/>
    <cellStyle name="Separador de milhares 15 19 60" xfId="15640"/>
    <cellStyle name="Separador de milhares 15 19 60 2" xfId="24898"/>
    <cellStyle name="Separador de milhares 15 19 61" xfId="15641"/>
    <cellStyle name="Separador de milhares 15 19 61 2" xfId="24899"/>
    <cellStyle name="Separador de milhares 15 19 62" xfId="15642"/>
    <cellStyle name="Separador de milhares 15 19 62 2" xfId="24900"/>
    <cellStyle name="Separador de milhares 15 19 63" xfId="15643"/>
    <cellStyle name="Separador de milhares 15 19 63 2" xfId="24901"/>
    <cellStyle name="Separador de milhares 15 19 64" xfId="15644"/>
    <cellStyle name="Separador de milhares 15 19 64 2" xfId="24902"/>
    <cellStyle name="Separador de milhares 15 19 65" xfId="15645"/>
    <cellStyle name="Separador de milhares 15 19 65 2" xfId="24903"/>
    <cellStyle name="Separador de milhares 15 19 66" xfId="15646"/>
    <cellStyle name="Separador de milhares 15 19 66 2" xfId="24904"/>
    <cellStyle name="Separador de milhares 15 19 67" xfId="15647"/>
    <cellStyle name="Separador de milhares 15 19 67 2" xfId="24905"/>
    <cellStyle name="Separador de milhares 15 19 68" xfId="15648"/>
    <cellStyle name="Separador de milhares 15 19 68 2" xfId="24906"/>
    <cellStyle name="Separador de milhares 15 19 69" xfId="15649"/>
    <cellStyle name="Separador de milhares 15 19 69 2" xfId="24907"/>
    <cellStyle name="Separador de milhares 15 19 7" xfId="15650"/>
    <cellStyle name="Separador de milhares 15 19 7 2" xfId="24908"/>
    <cellStyle name="Separador de milhares 15 19 70" xfId="15651"/>
    <cellStyle name="Separador de milhares 15 19 70 2" xfId="24909"/>
    <cellStyle name="Separador de milhares 15 19 71" xfId="15652"/>
    <cellStyle name="Separador de milhares 15 19 71 2" xfId="24910"/>
    <cellStyle name="Separador de milhares 15 19 72" xfId="15653"/>
    <cellStyle name="Separador de milhares 15 19 72 2" xfId="24911"/>
    <cellStyle name="Separador de milhares 15 19 73" xfId="15654"/>
    <cellStyle name="Separador de milhares 15 19 73 2" xfId="24912"/>
    <cellStyle name="Separador de milhares 15 19 74" xfId="15655"/>
    <cellStyle name="Separador de milhares 15 19 74 2" xfId="24913"/>
    <cellStyle name="Separador de milhares 15 19 75" xfId="15656"/>
    <cellStyle name="Separador de milhares 15 19 75 2" xfId="24914"/>
    <cellStyle name="Separador de milhares 15 19 76" xfId="15657"/>
    <cellStyle name="Separador de milhares 15 19 76 2" xfId="24915"/>
    <cellStyle name="Separador de milhares 15 19 77" xfId="15658"/>
    <cellStyle name="Separador de milhares 15 19 77 2" xfId="24916"/>
    <cellStyle name="Separador de milhares 15 19 78" xfId="15659"/>
    <cellStyle name="Separador de milhares 15 19 78 2" xfId="24917"/>
    <cellStyle name="Separador de milhares 15 19 79" xfId="15660"/>
    <cellStyle name="Separador de milhares 15 19 79 2" xfId="24918"/>
    <cellStyle name="Separador de milhares 15 19 8" xfId="15661"/>
    <cellStyle name="Separador de milhares 15 19 8 2" xfId="24919"/>
    <cellStyle name="Separador de milhares 15 19 80" xfId="15662"/>
    <cellStyle name="Separador de milhares 15 19 80 2" xfId="24920"/>
    <cellStyle name="Separador de milhares 15 19 81" xfId="15663"/>
    <cellStyle name="Separador de milhares 15 19 81 2" xfId="24921"/>
    <cellStyle name="Separador de milhares 15 19 82" xfId="15664"/>
    <cellStyle name="Separador de milhares 15 19 82 2" xfId="24922"/>
    <cellStyle name="Separador de milhares 15 19 83" xfId="15665"/>
    <cellStyle name="Separador de milhares 15 19 83 2" xfId="24923"/>
    <cellStyle name="Separador de milhares 15 19 84" xfId="15666"/>
    <cellStyle name="Separador de milhares 15 19 84 2" xfId="24924"/>
    <cellStyle name="Separador de milhares 15 19 85" xfId="15667"/>
    <cellStyle name="Separador de milhares 15 19 85 2" xfId="24925"/>
    <cellStyle name="Separador de milhares 15 19 86" xfId="15668"/>
    <cellStyle name="Separador de milhares 15 19 86 2" xfId="24926"/>
    <cellStyle name="Separador de milhares 15 19 87" xfId="15669"/>
    <cellStyle name="Separador de milhares 15 19 87 2" xfId="24927"/>
    <cellStyle name="Separador de milhares 15 19 88" xfId="15670"/>
    <cellStyle name="Separador de milhares 15 19 88 2" xfId="24928"/>
    <cellStyle name="Separador de milhares 15 19 89" xfId="15671"/>
    <cellStyle name="Separador de milhares 15 19 89 2" xfId="24929"/>
    <cellStyle name="Separador de milhares 15 19 9" xfId="15672"/>
    <cellStyle name="Separador de milhares 15 19 9 2" xfId="24930"/>
    <cellStyle name="Separador de milhares 15 19 90" xfId="15673"/>
    <cellStyle name="Separador de milhares 15 19 90 2" xfId="24931"/>
    <cellStyle name="Separador de milhares 15 19 91" xfId="15674"/>
    <cellStyle name="Separador de milhares 15 19 91 2" xfId="24932"/>
    <cellStyle name="Separador de milhares 15 19 91 8" xfId="15675"/>
    <cellStyle name="Separador de milhares 15 19 92" xfId="15676"/>
    <cellStyle name="Separador de milhares 15 19 92 2" xfId="24933"/>
    <cellStyle name="Separador de milhares 15 19 93" xfId="15677"/>
    <cellStyle name="Separador de milhares 15 19 93 2" xfId="24934"/>
    <cellStyle name="Separador de milhares 15 19 94" xfId="15678"/>
    <cellStyle name="Separador de milhares 15 19 94 2" xfId="24935"/>
    <cellStyle name="Separador de milhares 15 19 95" xfId="15679"/>
    <cellStyle name="Separador de milhares 15 19 95 2" xfId="24936"/>
    <cellStyle name="Separador de milhares 15 19 96" xfId="15680"/>
    <cellStyle name="Separador de milhares 15 19 96 2" xfId="24937"/>
    <cellStyle name="Separador de milhares 15 19 97" xfId="15681"/>
    <cellStyle name="Separador de milhares 15 19 97 2" xfId="24938"/>
    <cellStyle name="Separador de milhares 15 19 98" xfId="15682"/>
    <cellStyle name="Separador de milhares 15 19 98 2" xfId="24939"/>
    <cellStyle name="Separador de milhares 15 19 99" xfId="15683"/>
    <cellStyle name="Separador de milhares 15 19 99 2" xfId="24940"/>
    <cellStyle name="Separador de milhares 15 2" xfId="15684"/>
    <cellStyle name="Separador de milhares 15 2 2" xfId="24941"/>
    <cellStyle name="Separador de milhares 15 20" xfId="15685"/>
    <cellStyle name="Separador de milhares 15 20 10" xfId="15686"/>
    <cellStyle name="Separador de milhares 15 20 10 2" xfId="24943"/>
    <cellStyle name="Separador de milhares 15 20 100" xfId="15687"/>
    <cellStyle name="Separador de milhares 15 20 100 2" xfId="24944"/>
    <cellStyle name="Separador de milhares 15 20 101" xfId="15688"/>
    <cellStyle name="Separador de milhares 15 20 101 2" xfId="24945"/>
    <cellStyle name="Separador de milhares 15 20 102" xfId="15689"/>
    <cellStyle name="Separador de milhares 15 20 102 2" xfId="24946"/>
    <cellStyle name="Separador de milhares 15 20 103" xfId="15690"/>
    <cellStyle name="Separador de milhares 15 20 103 2" xfId="24947"/>
    <cellStyle name="Separador de milhares 15 20 104" xfId="15691"/>
    <cellStyle name="Separador de milhares 15 20 104 2" xfId="24948"/>
    <cellStyle name="Separador de milhares 15 20 105" xfId="15692"/>
    <cellStyle name="Separador de milhares 15 20 105 2" xfId="24949"/>
    <cellStyle name="Separador de milhares 15 20 106" xfId="15693"/>
    <cellStyle name="Separador de milhares 15 20 106 2" xfId="24950"/>
    <cellStyle name="Separador de milhares 15 20 107" xfId="24942"/>
    <cellStyle name="Separador de milhares 15 20 11" xfId="15694"/>
    <cellStyle name="Separador de milhares 15 20 11 2" xfId="24951"/>
    <cellStyle name="Separador de milhares 15 20 12" xfId="15695"/>
    <cellStyle name="Separador de milhares 15 20 12 2" xfId="24952"/>
    <cellStyle name="Separador de milhares 15 20 13" xfId="15696"/>
    <cellStyle name="Separador de milhares 15 20 13 2" xfId="24953"/>
    <cellStyle name="Separador de milhares 15 20 14" xfId="15697"/>
    <cellStyle name="Separador de milhares 15 20 14 2" xfId="24954"/>
    <cellStyle name="Separador de milhares 15 20 15" xfId="15698"/>
    <cellStyle name="Separador de milhares 15 20 15 2" xfId="24955"/>
    <cellStyle name="Separador de milhares 15 20 16" xfId="15699"/>
    <cellStyle name="Separador de milhares 15 20 16 2" xfId="24956"/>
    <cellStyle name="Separador de milhares 15 20 17" xfId="15700"/>
    <cellStyle name="Separador de milhares 15 20 17 2" xfId="24957"/>
    <cellStyle name="Separador de milhares 15 20 18" xfId="15701"/>
    <cellStyle name="Separador de milhares 15 20 18 2" xfId="24958"/>
    <cellStyle name="Separador de milhares 15 20 19" xfId="15702"/>
    <cellStyle name="Separador de milhares 15 20 19 2" xfId="24959"/>
    <cellStyle name="Separador de milhares 15 20 2" xfId="15703"/>
    <cellStyle name="Separador de milhares 15 20 2 2" xfId="24960"/>
    <cellStyle name="Separador de milhares 15 20 20" xfId="15704"/>
    <cellStyle name="Separador de milhares 15 20 20 2" xfId="24961"/>
    <cellStyle name="Separador de milhares 15 20 21" xfId="15705"/>
    <cellStyle name="Separador de milhares 15 20 21 2" xfId="24962"/>
    <cellStyle name="Separador de milhares 15 20 22" xfId="15706"/>
    <cellStyle name="Separador de milhares 15 20 22 2" xfId="24963"/>
    <cellStyle name="Separador de milhares 15 20 23" xfId="15707"/>
    <cellStyle name="Separador de milhares 15 20 23 2" xfId="24964"/>
    <cellStyle name="Separador de milhares 15 20 24" xfId="15708"/>
    <cellStyle name="Separador de milhares 15 20 24 2" xfId="24965"/>
    <cellStyle name="Separador de milhares 15 20 25" xfId="15709"/>
    <cellStyle name="Separador de milhares 15 20 25 2" xfId="24966"/>
    <cellStyle name="Separador de milhares 15 20 26" xfId="15710"/>
    <cellStyle name="Separador de milhares 15 20 26 2" xfId="24967"/>
    <cellStyle name="Separador de milhares 15 20 27" xfId="15711"/>
    <cellStyle name="Separador de milhares 15 20 27 2" xfId="24968"/>
    <cellStyle name="Separador de milhares 15 20 28" xfId="15712"/>
    <cellStyle name="Separador de milhares 15 20 28 2" xfId="24969"/>
    <cellStyle name="Separador de milhares 15 20 29" xfId="15713"/>
    <cellStyle name="Separador de milhares 15 20 29 2" xfId="24970"/>
    <cellStyle name="Separador de milhares 15 20 3" xfId="15714"/>
    <cellStyle name="Separador de milhares 15 20 3 2" xfId="24971"/>
    <cellStyle name="Separador de milhares 15 20 30" xfId="15715"/>
    <cellStyle name="Separador de milhares 15 20 30 2" xfId="24972"/>
    <cellStyle name="Separador de milhares 15 20 31" xfId="15716"/>
    <cellStyle name="Separador de milhares 15 20 31 2" xfId="24973"/>
    <cellStyle name="Separador de milhares 15 20 32" xfId="15717"/>
    <cellStyle name="Separador de milhares 15 20 32 2" xfId="24974"/>
    <cellStyle name="Separador de milhares 15 20 33" xfId="15718"/>
    <cellStyle name="Separador de milhares 15 20 33 2" xfId="24975"/>
    <cellStyle name="Separador de milhares 15 20 34" xfId="15719"/>
    <cellStyle name="Separador de milhares 15 20 34 2" xfId="24976"/>
    <cellStyle name="Separador de milhares 15 20 35" xfId="15720"/>
    <cellStyle name="Separador de milhares 15 20 35 2" xfId="24977"/>
    <cellStyle name="Separador de milhares 15 20 36" xfId="15721"/>
    <cellStyle name="Separador de milhares 15 20 36 2" xfId="24978"/>
    <cellStyle name="Separador de milhares 15 20 37" xfId="15722"/>
    <cellStyle name="Separador de milhares 15 20 37 2" xfId="24979"/>
    <cellStyle name="Separador de milhares 15 20 38" xfId="15723"/>
    <cellStyle name="Separador de milhares 15 20 38 2" xfId="24980"/>
    <cellStyle name="Separador de milhares 15 20 39" xfId="15724"/>
    <cellStyle name="Separador de milhares 15 20 39 2" xfId="24981"/>
    <cellStyle name="Separador de milhares 15 20 4" xfId="15725"/>
    <cellStyle name="Separador de milhares 15 20 4 2" xfId="24982"/>
    <cellStyle name="Separador de milhares 15 20 40" xfId="15726"/>
    <cellStyle name="Separador de milhares 15 20 40 2" xfId="24983"/>
    <cellStyle name="Separador de milhares 15 20 41" xfId="15727"/>
    <cellStyle name="Separador de milhares 15 20 41 2" xfId="24984"/>
    <cellStyle name="Separador de milhares 15 20 42" xfId="15728"/>
    <cellStyle name="Separador de milhares 15 20 42 2" xfId="24985"/>
    <cellStyle name="Separador de milhares 15 20 43" xfId="15729"/>
    <cellStyle name="Separador de milhares 15 20 43 2" xfId="24986"/>
    <cellStyle name="Separador de milhares 15 20 44" xfId="15730"/>
    <cellStyle name="Separador de milhares 15 20 44 2" xfId="24987"/>
    <cellStyle name="Separador de milhares 15 20 45" xfId="15731"/>
    <cellStyle name="Separador de milhares 15 20 45 2" xfId="24988"/>
    <cellStyle name="Separador de milhares 15 20 46" xfId="15732"/>
    <cellStyle name="Separador de milhares 15 20 46 2" xfId="24989"/>
    <cellStyle name="Separador de milhares 15 20 47" xfId="15733"/>
    <cellStyle name="Separador de milhares 15 20 47 2" xfId="24990"/>
    <cellStyle name="Separador de milhares 15 20 48" xfId="15734"/>
    <cellStyle name="Separador de milhares 15 20 48 2" xfId="24991"/>
    <cellStyle name="Separador de milhares 15 20 49" xfId="15735"/>
    <cellStyle name="Separador de milhares 15 20 49 2" xfId="24992"/>
    <cellStyle name="Separador de milhares 15 20 5" xfId="15736"/>
    <cellStyle name="Separador de milhares 15 20 5 2" xfId="24993"/>
    <cellStyle name="Separador de milhares 15 20 50" xfId="15737"/>
    <cellStyle name="Separador de milhares 15 20 50 2" xfId="24994"/>
    <cellStyle name="Separador de milhares 15 20 51" xfId="15738"/>
    <cellStyle name="Separador de milhares 15 20 51 2" xfId="24995"/>
    <cellStyle name="Separador de milhares 15 20 52" xfId="15739"/>
    <cellStyle name="Separador de milhares 15 20 52 2" xfId="24996"/>
    <cellStyle name="Separador de milhares 15 20 53" xfId="15740"/>
    <cellStyle name="Separador de milhares 15 20 53 2" xfId="24997"/>
    <cellStyle name="Separador de milhares 15 20 54" xfId="15741"/>
    <cellStyle name="Separador de milhares 15 20 54 2" xfId="24998"/>
    <cellStyle name="Separador de milhares 15 20 55" xfId="15742"/>
    <cellStyle name="Separador de milhares 15 20 55 2" xfId="24999"/>
    <cellStyle name="Separador de milhares 15 20 56" xfId="15743"/>
    <cellStyle name="Separador de milhares 15 20 56 2" xfId="25000"/>
    <cellStyle name="Separador de milhares 15 20 57" xfId="15744"/>
    <cellStyle name="Separador de milhares 15 20 57 2" xfId="25001"/>
    <cellStyle name="Separador de milhares 15 20 58" xfId="15745"/>
    <cellStyle name="Separador de milhares 15 20 58 2" xfId="25002"/>
    <cellStyle name="Separador de milhares 15 20 59" xfId="15746"/>
    <cellStyle name="Separador de milhares 15 20 59 2" xfId="25003"/>
    <cellStyle name="Separador de milhares 15 20 6" xfId="15747"/>
    <cellStyle name="Separador de milhares 15 20 6 2" xfId="25004"/>
    <cellStyle name="Separador de milhares 15 20 60" xfId="15748"/>
    <cellStyle name="Separador de milhares 15 20 60 2" xfId="25005"/>
    <cellStyle name="Separador de milhares 15 20 61" xfId="15749"/>
    <cellStyle name="Separador de milhares 15 20 61 2" xfId="25006"/>
    <cellStyle name="Separador de milhares 15 20 62" xfId="15750"/>
    <cellStyle name="Separador de milhares 15 20 62 2" xfId="25007"/>
    <cellStyle name="Separador de milhares 15 20 63" xfId="15751"/>
    <cellStyle name="Separador de milhares 15 20 63 2" xfId="25008"/>
    <cellStyle name="Separador de milhares 15 20 64" xfId="15752"/>
    <cellStyle name="Separador de milhares 15 20 64 2" xfId="25009"/>
    <cellStyle name="Separador de milhares 15 20 65" xfId="15753"/>
    <cellStyle name="Separador de milhares 15 20 65 2" xfId="25010"/>
    <cellStyle name="Separador de milhares 15 20 66" xfId="15754"/>
    <cellStyle name="Separador de milhares 15 20 66 2" xfId="25011"/>
    <cellStyle name="Separador de milhares 15 20 67" xfId="15755"/>
    <cellStyle name="Separador de milhares 15 20 67 2" xfId="25012"/>
    <cellStyle name="Separador de milhares 15 20 68" xfId="15756"/>
    <cellStyle name="Separador de milhares 15 20 68 2" xfId="25013"/>
    <cellStyle name="Separador de milhares 15 20 69" xfId="15757"/>
    <cellStyle name="Separador de milhares 15 20 69 2" xfId="25014"/>
    <cellStyle name="Separador de milhares 15 20 7" xfId="15758"/>
    <cellStyle name="Separador de milhares 15 20 7 2" xfId="25015"/>
    <cellStyle name="Separador de milhares 15 20 70" xfId="15759"/>
    <cellStyle name="Separador de milhares 15 20 70 2" xfId="25016"/>
    <cellStyle name="Separador de milhares 15 20 71" xfId="15760"/>
    <cellStyle name="Separador de milhares 15 20 71 2" xfId="25017"/>
    <cellStyle name="Separador de milhares 15 20 72" xfId="15761"/>
    <cellStyle name="Separador de milhares 15 20 72 2" xfId="25018"/>
    <cellStyle name="Separador de milhares 15 20 73" xfId="15762"/>
    <cellStyle name="Separador de milhares 15 20 73 2" xfId="25019"/>
    <cellStyle name="Separador de milhares 15 20 74" xfId="15763"/>
    <cellStyle name="Separador de milhares 15 20 74 2" xfId="25020"/>
    <cellStyle name="Separador de milhares 15 20 75" xfId="15764"/>
    <cellStyle name="Separador de milhares 15 20 75 2" xfId="25021"/>
    <cellStyle name="Separador de milhares 15 20 76" xfId="15765"/>
    <cellStyle name="Separador de milhares 15 20 76 2" xfId="25022"/>
    <cellStyle name="Separador de milhares 15 20 77" xfId="15766"/>
    <cellStyle name="Separador de milhares 15 20 77 2" xfId="25023"/>
    <cellStyle name="Separador de milhares 15 20 78" xfId="15767"/>
    <cellStyle name="Separador de milhares 15 20 78 2" xfId="25024"/>
    <cellStyle name="Separador de milhares 15 20 79" xfId="15768"/>
    <cellStyle name="Separador de milhares 15 20 79 2" xfId="25025"/>
    <cellStyle name="Separador de milhares 15 20 8" xfId="15769"/>
    <cellStyle name="Separador de milhares 15 20 8 2" xfId="25026"/>
    <cellStyle name="Separador de milhares 15 20 80" xfId="15770"/>
    <cellStyle name="Separador de milhares 15 20 80 2" xfId="25027"/>
    <cellStyle name="Separador de milhares 15 20 81" xfId="15771"/>
    <cellStyle name="Separador de milhares 15 20 81 2" xfId="25028"/>
    <cellStyle name="Separador de milhares 15 20 82" xfId="15772"/>
    <cellStyle name="Separador de milhares 15 20 82 2" xfId="25029"/>
    <cellStyle name="Separador de milhares 15 20 83" xfId="15773"/>
    <cellStyle name="Separador de milhares 15 20 83 2" xfId="25030"/>
    <cellStyle name="Separador de milhares 15 20 84" xfId="15774"/>
    <cellStyle name="Separador de milhares 15 20 84 2" xfId="25031"/>
    <cellStyle name="Separador de milhares 15 20 85" xfId="15775"/>
    <cellStyle name="Separador de milhares 15 20 85 2" xfId="25032"/>
    <cellStyle name="Separador de milhares 15 20 86" xfId="15776"/>
    <cellStyle name="Separador de milhares 15 20 86 2" xfId="25033"/>
    <cellStyle name="Separador de milhares 15 20 87" xfId="15777"/>
    <cellStyle name="Separador de milhares 15 20 87 2" xfId="25034"/>
    <cellStyle name="Separador de milhares 15 20 88" xfId="15778"/>
    <cellStyle name="Separador de milhares 15 20 88 2" xfId="25035"/>
    <cellStyle name="Separador de milhares 15 20 89" xfId="15779"/>
    <cellStyle name="Separador de milhares 15 20 89 2" xfId="25036"/>
    <cellStyle name="Separador de milhares 15 20 9" xfId="15780"/>
    <cellStyle name="Separador de milhares 15 20 9 2" xfId="25037"/>
    <cellStyle name="Separador de milhares 15 20 90" xfId="15781"/>
    <cellStyle name="Separador de milhares 15 20 90 2" xfId="25038"/>
    <cellStyle name="Separador de milhares 15 20 91" xfId="15782"/>
    <cellStyle name="Separador de milhares 15 20 91 2" xfId="25039"/>
    <cellStyle name="Separador de milhares 15 20 92" xfId="15783"/>
    <cellStyle name="Separador de milhares 15 20 92 2" xfId="25040"/>
    <cellStyle name="Separador de milhares 15 20 93" xfId="15784"/>
    <cellStyle name="Separador de milhares 15 20 93 2" xfId="25041"/>
    <cellStyle name="Separador de milhares 15 20 94" xfId="15785"/>
    <cellStyle name="Separador de milhares 15 20 94 2" xfId="25042"/>
    <cellStyle name="Separador de milhares 15 20 95" xfId="15786"/>
    <cellStyle name="Separador de milhares 15 20 95 2" xfId="25043"/>
    <cellStyle name="Separador de milhares 15 20 96" xfId="15787"/>
    <cellStyle name="Separador de milhares 15 20 96 2" xfId="25044"/>
    <cellStyle name="Separador de milhares 15 20 97" xfId="15788"/>
    <cellStyle name="Separador de milhares 15 20 97 2" xfId="25045"/>
    <cellStyle name="Separador de milhares 15 20 98" xfId="15789"/>
    <cellStyle name="Separador de milhares 15 20 98 2" xfId="25046"/>
    <cellStyle name="Separador de milhares 15 20 99" xfId="15790"/>
    <cellStyle name="Separador de milhares 15 20 99 2" xfId="25047"/>
    <cellStyle name="Separador de milhares 15 21" xfId="15791"/>
    <cellStyle name="Separador de milhares 15 21 10" xfId="15792"/>
    <cellStyle name="Separador de milhares 15 21 10 2" xfId="25049"/>
    <cellStyle name="Separador de milhares 15 21 11" xfId="15793"/>
    <cellStyle name="Separador de milhares 15 21 11 2" xfId="25050"/>
    <cellStyle name="Separador de milhares 15 21 12" xfId="15794"/>
    <cellStyle name="Separador de milhares 15 21 12 2" xfId="25051"/>
    <cellStyle name="Separador de milhares 15 21 13" xfId="15795"/>
    <cellStyle name="Separador de milhares 15 21 13 2" xfId="25052"/>
    <cellStyle name="Separador de milhares 15 21 14" xfId="15796"/>
    <cellStyle name="Separador de milhares 15 21 14 2" xfId="25053"/>
    <cellStyle name="Separador de milhares 15 21 15" xfId="15797"/>
    <cellStyle name="Separador de milhares 15 21 15 2" xfId="25054"/>
    <cellStyle name="Separador de milhares 15 21 16" xfId="15798"/>
    <cellStyle name="Separador de milhares 15 21 16 2" xfId="25055"/>
    <cellStyle name="Separador de milhares 15 21 17" xfId="15799"/>
    <cellStyle name="Separador de milhares 15 21 17 2" xfId="25056"/>
    <cellStyle name="Separador de milhares 15 21 18" xfId="15800"/>
    <cellStyle name="Separador de milhares 15 21 18 2" xfId="25057"/>
    <cellStyle name="Separador de milhares 15 21 19" xfId="15801"/>
    <cellStyle name="Separador de milhares 15 21 19 2" xfId="25058"/>
    <cellStyle name="Separador de milhares 15 21 2" xfId="15802"/>
    <cellStyle name="Separador de milhares 15 21 2 2" xfId="25059"/>
    <cellStyle name="Separador de milhares 15 21 20" xfId="15803"/>
    <cellStyle name="Separador de milhares 15 21 20 2" xfId="25060"/>
    <cellStyle name="Separador de milhares 15 21 21" xfId="15804"/>
    <cellStyle name="Separador de milhares 15 21 21 2" xfId="25061"/>
    <cellStyle name="Separador de milhares 15 21 22" xfId="15805"/>
    <cellStyle name="Separador de milhares 15 21 22 2" xfId="25062"/>
    <cellStyle name="Separador de milhares 15 21 23" xfId="15806"/>
    <cellStyle name="Separador de milhares 15 21 23 2" xfId="25063"/>
    <cellStyle name="Separador de milhares 15 21 24" xfId="15807"/>
    <cellStyle name="Separador de milhares 15 21 24 2" xfId="25064"/>
    <cellStyle name="Separador de milhares 15 21 25" xfId="15808"/>
    <cellStyle name="Separador de milhares 15 21 25 2" xfId="25065"/>
    <cellStyle name="Separador de milhares 15 21 26" xfId="15809"/>
    <cellStyle name="Separador de milhares 15 21 26 2" xfId="25066"/>
    <cellStyle name="Separador de milhares 15 21 27" xfId="15810"/>
    <cellStyle name="Separador de milhares 15 21 27 2" xfId="25067"/>
    <cellStyle name="Separador de milhares 15 21 28" xfId="15811"/>
    <cellStyle name="Separador de milhares 15 21 28 2" xfId="25068"/>
    <cellStyle name="Separador de milhares 15 21 29" xfId="15812"/>
    <cellStyle name="Separador de milhares 15 21 29 2" xfId="25069"/>
    <cellStyle name="Separador de milhares 15 21 3" xfId="15813"/>
    <cellStyle name="Separador de milhares 15 21 3 2" xfId="25070"/>
    <cellStyle name="Separador de milhares 15 21 30" xfId="15814"/>
    <cellStyle name="Separador de milhares 15 21 30 2" xfId="25071"/>
    <cellStyle name="Separador de milhares 15 21 31" xfId="15815"/>
    <cellStyle name="Separador de milhares 15 21 31 2" xfId="25072"/>
    <cellStyle name="Separador de milhares 15 21 32" xfId="15816"/>
    <cellStyle name="Separador de milhares 15 21 32 2" xfId="25073"/>
    <cellStyle name="Separador de milhares 15 21 33" xfId="15817"/>
    <cellStyle name="Separador de milhares 15 21 33 2" xfId="25074"/>
    <cellStyle name="Separador de milhares 15 21 34" xfId="15818"/>
    <cellStyle name="Separador de milhares 15 21 34 2" xfId="25075"/>
    <cellStyle name="Separador de milhares 15 21 35" xfId="15819"/>
    <cellStyle name="Separador de milhares 15 21 35 2" xfId="25076"/>
    <cellStyle name="Separador de milhares 15 21 36" xfId="15820"/>
    <cellStyle name="Separador de milhares 15 21 36 2" xfId="25077"/>
    <cellStyle name="Separador de milhares 15 21 37" xfId="15821"/>
    <cellStyle name="Separador de milhares 15 21 37 2" xfId="25078"/>
    <cellStyle name="Separador de milhares 15 21 38" xfId="15822"/>
    <cellStyle name="Separador de milhares 15 21 38 2" xfId="25079"/>
    <cellStyle name="Separador de milhares 15 21 39" xfId="15823"/>
    <cellStyle name="Separador de milhares 15 21 39 2" xfId="25080"/>
    <cellStyle name="Separador de milhares 15 21 4" xfId="15824"/>
    <cellStyle name="Separador de milhares 15 21 4 2" xfId="25081"/>
    <cellStyle name="Separador de milhares 15 21 40" xfId="15825"/>
    <cellStyle name="Separador de milhares 15 21 40 2" xfId="25082"/>
    <cellStyle name="Separador de milhares 15 21 41" xfId="15826"/>
    <cellStyle name="Separador de milhares 15 21 41 2" xfId="25083"/>
    <cellStyle name="Separador de milhares 15 21 42" xfId="15827"/>
    <cellStyle name="Separador de milhares 15 21 42 2" xfId="25084"/>
    <cellStyle name="Separador de milhares 15 21 43" xfId="15828"/>
    <cellStyle name="Separador de milhares 15 21 43 2" xfId="25085"/>
    <cellStyle name="Separador de milhares 15 21 44" xfId="15829"/>
    <cellStyle name="Separador de milhares 15 21 44 2" xfId="25086"/>
    <cellStyle name="Separador de milhares 15 21 45" xfId="15830"/>
    <cellStyle name="Separador de milhares 15 21 45 2" xfId="25087"/>
    <cellStyle name="Separador de milhares 15 21 46" xfId="15831"/>
    <cellStyle name="Separador de milhares 15 21 46 2" xfId="25088"/>
    <cellStyle name="Separador de milhares 15 21 47" xfId="15832"/>
    <cellStyle name="Separador de milhares 15 21 47 2" xfId="25089"/>
    <cellStyle name="Separador de milhares 15 21 48" xfId="15833"/>
    <cellStyle name="Separador de milhares 15 21 48 2" xfId="25090"/>
    <cellStyle name="Separador de milhares 15 21 49" xfId="15834"/>
    <cellStyle name="Separador de milhares 15 21 49 2" xfId="25091"/>
    <cellStyle name="Separador de milhares 15 21 5" xfId="15835"/>
    <cellStyle name="Separador de milhares 15 21 5 2" xfId="25092"/>
    <cellStyle name="Separador de milhares 15 21 50" xfId="15836"/>
    <cellStyle name="Separador de milhares 15 21 50 2" xfId="25093"/>
    <cellStyle name="Separador de milhares 15 21 51" xfId="15837"/>
    <cellStyle name="Separador de milhares 15 21 51 2" xfId="25094"/>
    <cellStyle name="Separador de milhares 15 21 52" xfId="15838"/>
    <cellStyle name="Separador de milhares 15 21 52 2" xfId="25095"/>
    <cellStyle name="Separador de milhares 15 21 53" xfId="15839"/>
    <cellStyle name="Separador de milhares 15 21 53 2" xfId="25096"/>
    <cellStyle name="Separador de milhares 15 21 54" xfId="15840"/>
    <cellStyle name="Separador de milhares 15 21 54 2" xfId="25097"/>
    <cellStyle name="Separador de milhares 15 21 55" xfId="15841"/>
    <cellStyle name="Separador de milhares 15 21 55 2" xfId="25098"/>
    <cellStyle name="Separador de milhares 15 21 56" xfId="15842"/>
    <cellStyle name="Separador de milhares 15 21 56 2" xfId="25099"/>
    <cellStyle name="Separador de milhares 15 21 57" xfId="15843"/>
    <cellStyle name="Separador de milhares 15 21 57 2" xfId="25100"/>
    <cellStyle name="Separador de milhares 15 21 58" xfId="15844"/>
    <cellStyle name="Separador de milhares 15 21 58 2" xfId="25101"/>
    <cellStyle name="Separador de milhares 15 21 59" xfId="15845"/>
    <cellStyle name="Separador de milhares 15 21 59 2" xfId="25102"/>
    <cellStyle name="Separador de milhares 15 21 6" xfId="15846"/>
    <cellStyle name="Separador de milhares 15 21 6 2" xfId="25103"/>
    <cellStyle name="Separador de milhares 15 21 60" xfId="15847"/>
    <cellStyle name="Separador de milhares 15 21 60 2" xfId="25104"/>
    <cellStyle name="Separador de milhares 15 21 61" xfId="15848"/>
    <cellStyle name="Separador de milhares 15 21 61 2" xfId="25105"/>
    <cellStyle name="Separador de milhares 15 21 62" xfId="15849"/>
    <cellStyle name="Separador de milhares 15 21 62 2" xfId="25106"/>
    <cellStyle name="Separador de milhares 15 21 63" xfId="15850"/>
    <cellStyle name="Separador de milhares 15 21 63 2" xfId="25107"/>
    <cellStyle name="Separador de milhares 15 21 64" xfId="15851"/>
    <cellStyle name="Separador de milhares 15 21 64 2" xfId="25108"/>
    <cellStyle name="Separador de milhares 15 21 65" xfId="15852"/>
    <cellStyle name="Separador de milhares 15 21 65 2" xfId="25109"/>
    <cellStyle name="Separador de milhares 15 21 66" xfId="15853"/>
    <cellStyle name="Separador de milhares 15 21 66 2" xfId="25110"/>
    <cellStyle name="Separador de milhares 15 21 67" xfId="25048"/>
    <cellStyle name="Separador de milhares 15 21 7" xfId="15854"/>
    <cellStyle name="Separador de milhares 15 21 7 2" xfId="25111"/>
    <cellStyle name="Separador de milhares 15 21 8" xfId="15855"/>
    <cellStyle name="Separador de milhares 15 21 8 2" xfId="25112"/>
    <cellStyle name="Separador de milhares 15 21 9" xfId="15856"/>
    <cellStyle name="Separador de milhares 15 21 9 2" xfId="25113"/>
    <cellStyle name="Separador de milhares 15 22" xfId="15857"/>
    <cellStyle name="Separador de milhares 15 22 2" xfId="25114"/>
    <cellStyle name="Separador de milhares 15 23" xfId="15858"/>
    <cellStyle name="Separador de milhares 15 23 2" xfId="25115"/>
    <cellStyle name="Separador de milhares 15 24" xfId="15859"/>
    <cellStyle name="Separador de milhares 15 24 2" xfId="25116"/>
    <cellStyle name="Separador de milhares 15 25" xfId="15860"/>
    <cellStyle name="Separador de milhares 15 25 2" xfId="25117"/>
    <cellStyle name="Separador de milhares 15 26" xfId="24785"/>
    <cellStyle name="Separador de milhares 15 3" xfId="15861"/>
    <cellStyle name="Separador de milhares 15 3 2" xfId="25118"/>
    <cellStyle name="Separador de milhares 15 4" xfId="15862"/>
    <cellStyle name="Separador de milhares 15 4 2" xfId="25119"/>
    <cellStyle name="Separador de milhares 15 5" xfId="15863"/>
    <cellStyle name="Separador de milhares 15 5 2" xfId="25120"/>
    <cellStyle name="Separador de milhares 15 6" xfId="15864"/>
    <cellStyle name="Separador de milhares 15 6 2" xfId="25121"/>
    <cellStyle name="Separador de milhares 15 7" xfId="15865"/>
    <cellStyle name="Separador de milhares 15 7 2" xfId="25122"/>
    <cellStyle name="Separador de milhares 15 8" xfId="15866"/>
    <cellStyle name="Separador de milhares 15 8 2" xfId="25123"/>
    <cellStyle name="Separador de milhares 15 9" xfId="15867"/>
    <cellStyle name="Separador de milhares 15 9 2" xfId="25124"/>
    <cellStyle name="Separador de milhares 16" xfId="15868"/>
    <cellStyle name="Separador de milhares 16 2" xfId="15869"/>
    <cellStyle name="Separador de milhares 16 2 2" xfId="25126"/>
    <cellStyle name="Separador de milhares 16 3" xfId="15870"/>
    <cellStyle name="Separador de milhares 16 3 10" xfId="15871"/>
    <cellStyle name="Separador de milhares 16 3 10 2" xfId="25128"/>
    <cellStyle name="Separador de milhares 16 3 11" xfId="15872"/>
    <cellStyle name="Separador de milhares 16 3 11 2" xfId="25129"/>
    <cellStyle name="Separador de milhares 16 3 12" xfId="15873"/>
    <cellStyle name="Separador de milhares 16 3 12 2" xfId="25130"/>
    <cellStyle name="Separador de milhares 16 3 13" xfId="15874"/>
    <cellStyle name="Separador de milhares 16 3 13 2" xfId="25131"/>
    <cellStyle name="Separador de milhares 16 3 14" xfId="15875"/>
    <cellStyle name="Separador de milhares 16 3 14 2" xfId="25132"/>
    <cellStyle name="Separador de milhares 16 3 15" xfId="15876"/>
    <cellStyle name="Separador de milhares 16 3 15 2" xfId="25133"/>
    <cellStyle name="Separador de milhares 16 3 16" xfId="15877"/>
    <cellStyle name="Separador de milhares 16 3 16 2" xfId="25134"/>
    <cellStyle name="Separador de milhares 16 3 17" xfId="15878"/>
    <cellStyle name="Separador de milhares 16 3 17 2" xfId="25135"/>
    <cellStyle name="Separador de milhares 16 3 18" xfId="15879"/>
    <cellStyle name="Separador de milhares 16 3 18 2" xfId="25136"/>
    <cellStyle name="Separador de milhares 16 3 19" xfId="15880"/>
    <cellStyle name="Separador de milhares 16 3 19 2" xfId="25137"/>
    <cellStyle name="Separador de milhares 16 3 2" xfId="15881"/>
    <cellStyle name="Separador de milhares 16 3 2 2" xfId="25138"/>
    <cellStyle name="Separador de milhares 16 3 20" xfId="15882"/>
    <cellStyle name="Separador de milhares 16 3 20 2" xfId="25139"/>
    <cellStyle name="Separador de milhares 16 3 21" xfId="15883"/>
    <cellStyle name="Separador de milhares 16 3 21 2" xfId="25140"/>
    <cellStyle name="Separador de milhares 16 3 22" xfId="15884"/>
    <cellStyle name="Separador de milhares 16 3 22 2" xfId="25141"/>
    <cellStyle name="Separador de milhares 16 3 23" xfId="15885"/>
    <cellStyle name="Separador de milhares 16 3 23 2" xfId="25142"/>
    <cellStyle name="Separador de milhares 16 3 24" xfId="15886"/>
    <cellStyle name="Separador de milhares 16 3 24 2" xfId="25143"/>
    <cellStyle name="Separador de milhares 16 3 25" xfId="15887"/>
    <cellStyle name="Separador de milhares 16 3 25 2" xfId="25144"/>
    <cellStyle name="Separador de milhares 16 3 26" xfId="15888"/>
    <cellStyle name="Separador de milhares 16 3 26 2" xfId="25145"/>
    <cellStyle name="Separador de milhares 16 3 27" xfId="15889"/>
    <cellStyle name="Separador de milhares 16 3 27 2" xfId="25146"/>
    <cellStyle name="Separador de milhares 16 3 28" xfId="15890"/>
    <cellStyle name="Separador de milhares 16 3 28 2" xfId="25147"/>
    <cellStyle name="Separador de milhares 16 3 29" xfId="15891"/>
    <cellStyle name="Separador de milhares 16 3 29 2" xfId="25148"/>
    <cellStyle name="Separador de milhares 16 3 3" xfId="15892"/>
    <cellStyle name="Separador de milhares 16 3 3 2" xfId="25149"/>
    <cellStyle name="Separador de milhares 16 3 30" xfId="15893"/>
    <cellStyle name="Separador de milhares 16 3 30 2" xfId="25150"/>
    <cellStyle name="Separador de milhares 16 3 31" xfId="15894"/>
    <cellStyle name="Separador de milhares 16 3 31 2" xfId="25151"/>
    <cellStyle name="Separador de milhares 16 3 32" xfId="15895"/>
    <cellStyle name="Separador de milhares 16 3 32 2" xfId="25152"/>
    <cellStyle name="Separador de milhares 16 3 33" xfId="15896"/>
    <cellStyle name="Separador de milhares 16 3 33 2" xfId="25153"/>
    <cellStyle name="Separador de milhares 16 3 34" xfId="15897"/>
    <cellStyle name="Separador de milhares 16 3 34 2" xfId="25154"/>
    <cellStyle name="Separador de milhares 16 3 35" xfId="15898"/>
    <cellStyle name="Separador de milhares 16 3 35 2" xfId="25155"/>
    <cellStyle name="Separador de milhares 16 3 36" xfId="15899"/>
    <cellStyle name="Separador de milhares 16 3 36 2" xfId="25156"/>
    <cellStyle name="Separador de milhares 16 3 37" xfId="15900"/>
    <cellStyle name="Separador de milhares 16 3 37 2" xfId="25157"/>
    <cellStyle name="Separador de milhares 16 3 38" xfId="15901"/>
    <cellStyle name="Separador de milhares 16 3 38 2" xfId="25158"/>
    <cellStyle name="Separador de milhares 16 3 39" xfId="15902"/>
    <cellStyle name="Separador de milhares 16 3 39 2" xfId="25159"/>
    <cellStyle name="Separador de milhares 16 3 4" xfId="15903"/>
    <cellStyle name="Separador de milhares 16 3 4 2" xfId="25160"/>
    <cellStyle name="Separador de milhares 16 3 40" xfId="15904"/>
    <cellStyle name="Separador de milhares 16 3 40 2" xfId="25161"/>
    <cellStyle name="Separador de milhares 16 3 41" xfId="25127"/>
    <cellStyle name="Separador de milhares 16 3 5" xfId="15905"/>
    <cellStyle name="Separador de milhares 16 3 5 2" xfId="25162"/>
    <cellStyle name="Separador de milhares 16 3 6" xfId="15906"/>
    <cellStyle name="Separador de milhares 16 3 6 2" xfId="25163"/>
    <cellStyle name="Separador de milhares 16 3 7" xfId="15907"/>
    <cellStyle name="Separador de milhares 16 3 7 2" xfId="25164"/>
    <cellStyle name="Separador de milhares 16 3 8" xfId="15908"/>
    <cellStyle name="Separador de milhares 16 3 8 2" xfId="25165"/>
    <cellStyle name="Separador de milhares 16 3 9" xfId="15909"/>
    <cellStyle name="Separador de milhares 16 3 9 2" xfId="25166"/>
    <cellStyle name="Separador de milhares 16 4" xfId="15910"/>
    <cellStyle name="Separador de milhares 16 5" xfId="25125"/>
    <cellStyle name="Separador de milhares 17" xfId="15911"/>
    <cellStyle name="Separador de milhares 17 2" xfId="25167"/>
    <cellStyle name="Separador de milhares 18" xfId="15912"/>
    <cellStyle name="Separador de milhares 18 2" xfId="25168"/>
    <cellStyle name="Separador de milhares 19" xfId="15913"/>
    <cellStyle name="Separador de milhares 19 2" xfId="25169"/>
    <cellStyle name="Separador de milhares 2" xfId="15914"/>
    <cellStyle name="Separador de milhares 2 10" xfId="15915"/>
    <cellStyle name="Separador de milhares 2 10 2" xfId="15916"/>
    <cellStyle name="Separador de milhares 2 10 2 2" xfId="25172"/>
    <cellStyle name="Separador de milhares 2 10 3" xfId="15917"/>
    <cellStyle name="Separador de milhares 2 10 3 2" xfId="25173"/>
    <cellStyle name="Separador de milhares 2 10 4" xfId="15918"/>
    <cellStyle name="Separador de milhares 2 10 4 2" xfId="25174"/>
    <cellStyle name="Separador de milhares 2 10 5" xfId="15919"/>
    <cellStyle name="Separador de milhares 2 10 5 2" xfId="25175"/>
    <cellStyle name="Separador de milhares 2 10 6" xfId="15920"/>
    <cellStyle name="Separador de milhares 2 10 6 2" xfId="25176"/>
    <cellStyle name="Separador de milhares 2 10 7" xfId="15921"/>
    <cellStyle name="Separador de milhares 2 10 7 2" xfId="25177"/>
    <cellStyle name="Separador de milhares 2 10 8" xfId="25171"/>
    <cellStyle name="Separador de milhares 2 100" xfId="15922"/>
    <cellStyle name="Separador de milhares 2 100 10" xfId="15923"/>
    <cellStyle name="Separador de milhares 2 100 10 2" xfId="25179"/>
    <cellStyle name="Separador de milhares 2 100 11" xfId="15924"/>
    <cellStyle name="Separador de milhares 2 100 11 2" xfId="25180"/>
    <cellStyle name="Separador de milhares 2 100 12" xfId="15925"/>
    <cellStyle name="Separador de milhares 2 100 12 2" xfId="25181"/>
    <cellStyle name="Separador de milhares 2 100 13" xfId="15926"/>
    <cellStyle name="Separador de milhares 2 100 13 2" xfId="25182"/>
    <cellStyle name="Separador de milhares 2 100 14" xfId="15927"/>
    <cellStyle name="Separador de milhares 2 100 14 2" xfId="25183"/>
    <cellStyle name="Separador de milhares 2 100 15" xfId="15928"/>
    <cellStyle name="Separador de milhares 2 100 15 2" xfId="25184"/>
    <cellStyle name="Separador de milhares 2 100 16" xfId="15929"/>
    <cellStyle name="Separador de milhares 2 100 16 2" xfId="25185"/>
    <cellStyle name="Separador de milhares 2 100 17" xfId="15930"/>
    <cellStyle name="Separador de milhares 2 100 17 2" xfId="25186"/>
    <cellStyle name="Separador de milhares 2 100 18" xfId="15931"/>
    <cellStyle name="Separador de milhares 2 100 18 2" xfId="25187"/>
    <cellStyle name="Separador de milhares 2 100 19" xfId="15932"/>
    <cellStyle name="Separador de milhares 2 100 19 2" xfId="25188"/>
    <cellStyle name="Separador de milhares 2 100 2" xfId="15933"/>
    <cellStyle name="Separador de milhares 2 100 2 2" xfId="25189"/>
    <cellStyle name="Separador de milhares 2 100 20" xfId="15934"/>
    <cellStyle name="Separador de milhares 2 100 20 2" xfId="25190"/>
    <cellStyle name="Separador de milhares 2 100 21" xfId="15935"/>
    <cellStyle name="Separador de milhares 2 100 21 2" xfId="25191"/>
    <cellStyle name="Separador de milhares 2 100 22" xfId="15936"/>
    <cellStyle name="Separador de milhares 2 100 22 2" xfId="25192"/>
    <cellStyle name="Separador de milhares 2 100 23" xfId="15937"/>
    <cellStyle name="Separador de milhares 2 100 23 2" xfId="25193"/>
    <cellStyle name="Separador de milhares 2 100 24" xfId="15938"/>
    <cellStyle name="Separador de milhares 2 100 24 2" xfId="25194"/>
    <cellStyle name="Separador de milhares 2 100 25" xfId="15939"/>
    <cellStyle name="Separador de milhares 2 100 25 2" xfId="25195"/>
    <cellStyle name="Separador de milhares 2 100 26" xfId="15940"/>
    <cellStyle name="Separador de milhares 2 100 26 2" xfId="25196"/>
    <cellStyle name="Separador de milhares 2 100 27" xfId="15941"/>
    <cellStyle name="Separador de milhares 2 100 27 2" xfId="25197"/>
    <cellStyle name="Separador de milhares 2 100 28" xfId="15942"/>
    <cellStyle name="Separador de milhares 2 100 28 2" xfId="25198"/>
    <cellStyle name="Separador de milhares 2 100 29" xfId="15943"/>
    <cellStyle name="Separador de milhares 2 100 29 2" xfId="25199"/>
    <cellStyle name="Separador de milhares 2 100 3" xfId="15944"/>
    <cellStyle name="Separador de milhares 2 100 3 2" xfId="25200"/>
    <cellStyle name="Separador de milhares 2 100 30" xfId="15945"/>
    <cellStyle name="Separador de milhares 2 100 30 2" xfId="25201"/>
    <cellStyle name="Separador de milhares 2 100 31" xfId="15946"/>
    <cellStyle name="Separador de milhares 2 100 31 2" xfId="25202"/>
    <cellStyle name="Separador de milhares 2 100 32" xfId="15947"/>
    <cellStyle name="Separador de milhares 2 100 32 2" xfId="25203"/>
    <cellStyle name="Separador de milhares 2 100 33" xfId="15948"/>
    <cellStyle name="Separador de milhares 2 100 33 2" xfId="25204"/>
    <cellStyle name="Separador de milhares 2 100 34" xfId="15949"/>
    <cellStyle name="Separador de milhares 2 100 34 2" xfId="25205"/>
    <cellStyle name="Separador de milhares 2 100 35" xfId="15950"/>
    <cellStyle name="Separador de milhares 2 100 35 2" xfId="25206"/>
    <cellStyle name="Separador de milhares 2 100 36" xfId="15951"/>
    <cellStyle name="Separador de milhares 2 100 36 2" xfId="25207"/>
    <cellStyle name="Separador de milhares 2 100 37" xfId="15952"/>
    <cellStyle name="Separador de milhares 2 100 37 2" xfId="25208"/>
    <cellStyle name="Separador de milhares 2 100 38" xfId="15953"/>
    <cellStyle name="Separador de milhares 2 100 38 2" xfId="25209"/>
    <cellStyle name="Separador de milhares 2 100 39" xfId="15954"/>
    <cellStyle name="Separador de milhares 2 100 39 2" xfId="25210"/>
    <cellStyle name="Separador de milhares 2 100 4" xfId="15955"/>
    <cellStyle name="Separador de milhares 2 100 4 2" xfId="25211"/>
    <cellStyle name="Separador de milhares 2 100 40" xfId="15956"/>
    <cellStyle name="Separador de milhares 2 100 40 2" xfId="25212"/>
    <cellStyle name="Separador de milhares 2 100 41" xfId="15957"/>
    <cellStyle name="Separador de milhares 2 100 41 2" xfId="25213"/>
    <cellStyle name="Separador de milhares 2 100 42" xfId="15958"/>
    <cellStyle name="Separador de milhares 2 100 42 2" xfId="25214"/>
    <cellStyle name="Separador de milhares 2 100 43" xfId="15959"/>
    <cellStyle name="Separador de milhares 2 100 43 2" xfId="25215"/>
    <cellStyle name="Separador de milhares 2 100 44" xfId="15960"/>
    <cellStyle name="Separador de milhares 2 100 44 2" xfId="25216"/>
    <cellStyle name="Separador de milhares 2 100 45" xfId="15961"/>
    <cellStyle name="Separador de milhares 2 100 45 2" xfId="25217"/>
    <cellStyle name="Separador de milhares 2 100 46" xfId="15962"/>
    <cellStyle name="Separador de milhares 2 100 46 2" xfId="25218"/>
    <cellStyle name="Separador de milhares 2 100 47" xfId="15963"/>
    <cellStyle name="Separador de milhares 2 100 47 2" xfId="25219"/>
    <cellStyle name="Separador de milhares 2 100 48" xfId="15964"/>
    <cellStyle name="Separador de milhares 2 100 48 2" xfId="25220"/>
    <cellStyle name="Separador de milhares 2 100 49" xfId="15965"/>
    <cellStyle name="Separador de milhares 2 100 49 2" xfId="25221"/>
    <cellStyle name="Separador de milhares 2 100 5" xfId="15966"/>
    <cellStyle name="Separador de milhares 2 100 5 2" xfId="25222"/>
    <cellStyle name="Separador de milhares 2 100 50" xfId="15967"/>
    <cellStyle name="Separador de milhares 2 100 50 2" xfId="25223"/>
    <cellStyle name="Separador de milhares 2 100 51" xfId="15968"/>
    <cellStyle name="Separador de milhares 2 100 51 2" xfId="25224"/>
    <cellStyle name="Separador de milhares 2 100 52" xfId="15969"/>
    <cellStyle name="Separador de milhares 2 100 52 2" xfId="25225"/>
    <cellStyle name="Separador de milhares 2 100 53" xfId="15970"/>
    <cellStyle name="Separador de milhares 2 100 53 2" xfId="25226"/>
    <cellStyle name="Separador de milhares 2 100 54" xfId="15971"/>
    <cellStyle name="Separador de milhares 2 100 54 2" xfId="25227"/>
    <cellStyle name="Separador de milhares 2 100 55" xfId="15972"/>
    <cellStyle name="Separador de milhares 2 100 55 2" xfId="25228"/>
    <cellStyle name="Separador de milhares 2 100 56" xfId="15973"/>
    <cellStyle name="Separador de milhares 2 100 56 2" xfId="25229"/>
    <cellStyle name="Separador de milhares 2 100 57" xfId="15974"/>
    <cellStyle name="Separador de milhares 2 100 57 2" xfId="25230"/>
    <cellStyle name="Separador de milhares 2 100 58" xfId="15975"/>
    <cellStyle name="Separador de milhares 2 100 58 2" xfId="25231"/>
    <cellStyle name="Separador de milhares 2 100 59" xfId="15976"/>
    <cellStyle name="Separador de milhares 2 100 59 2" xfId="25232"/>
    <cellStyle name="Separador de milhares 2 100 6" xfId="15977"/>
    <cellStyle name="Separador de milhares 2 100 6 2" xfId="25233"/>
    <cellStyle name="Separador de milhares 2 100 60" xfId="15978"/>
    <cellStyle name="Separador de milhares 2 100 60 2" xfId="25234"/>
    <cellStyle name="Separador de milhares 2 100 61" xfId="15979"/>
    <cellStyle name="Separador de milhares 2 100 61 2" xfId="25235"/>
    <cellStyle name="Separador de milhares 2 100 62" xfId="15980"/>
    <cellStyle name="Separador de milhares 2 100 62 2" xfId="25236"/>
    <cellStyle name="Separador de milhares 2 100 63" xfId="15981"/>
    <cellStyle name="Separador de milhares 2 100 63 2" xfId="25237"/>
    <cellStyle name="Separador de milhares 2 100 64" xfId="15982"/>
    <cellStyle name="Separador de milhares 2 100 64 2" xfId="25238"/>
    <cellStyle name="Separador de milhares 2 100 65" xfId="15983"/>
    <cellStyle name="Separador de milhares 2 100 65 2" xfId="25239"/>
    <cellStyle name="Separador de milhares 2 100 66" xfId="25178"/>
    <cellStyle name="Separador de milhares 2 100 7" xfId="15984"/>
    <cellStyle name="Separador de milhares 2 100 7 2" xfId="25240"/>
    <cellStyle name="Separador de milhares 2 100 8" xfId="15985"/>
    <cellStyle name="Separador de milhares 2 100 8 2" xfId="25241"/>
    <cellStyle name="Separador de milhares 2 100 9" xfId="15986"/>
    <cellStyle name="Separador de milhares 2 100 9 2" xfId="25242"/>
    <cellStyle name="Separador de milhares 2 101" xfId="15987"/>
    <cellStyle name="Separador de milhares 2 101 10" xfId="15988"/>
    <cellStyle name="Separador de milhares 2 101 10 2" xfId="25244"/>
    <cellStyle name="Separador de milhares 2 101 11" xfId="15989"/>
    <cellStyle name="Separador de milhares 2 101 11 2" xfId="25245"/>
    <cellStyle name="Separador de milhares 2 101 12" xfId="15990"/>
    <cellStyle name="Separador de milhares 2 101 12 2" xfId="25246"/>
    <cellStyle name="Separador de milhares 2 101 13" xfId="15991"/>
    <cellStyle name="Separador de milhares 2 101 13 2" xfId="25247"/>
    <cellStyle name="Separador de milhares 2 101 14" xfId="15992"/>
    <cellStyle name="Separador de milhares 2 101 14 2" xfId="25248"/>
    <cellStyle name="Separador de milhares 2 101 15" xfId="15993"/>
    <cellStyle name="Separador de milhares 2 101 15 2" xfId="25249"/>
    <cellStyle name="Separador de milhares 2 101 15 7" xfId="15994"/>
    <cellStyle name="Separador de milhares 2 101 16" xfId="15995"/>
    <cellStyle name="Separador de milhares 2 101 16 2" xfId="25250"/>
    <cellStyle name="Separador de milhares 2 101 17" xfId="15996"/>
    <cellStyle name="Separador de milhares 2 101 17 2" xfId="25251"/>
    <cellStyle name="Separador de milhares 2 101 18" xfId="15997"/>
    <cellStyle name="Separador de milhares 2 101 18 2" xfId="25252"/>
    <cellStyle name="Separador de milhares 2 101 19" xfId="15998"/>
    <cellStyle name="Separador de milhares 2 101 19 2" xfId="25253"/>
    <cellStyle name="Separador de milhares 2 101 2" xfId="15999"/>
    <cellStyle name="Separador de milhares 2 101 2 2" xfId="25254"/>
    <cellStyle name="Separador de milhares 2 101 20" xfId="16000"/>
    <cellStyle name="Separador de milhares 2 101 20 2" xfId="25255"/>
    <cellStyle name="Separador de milhares 2 101 21" xfId="16001"/>
    <cellStyle name="Separador de milhares 2 101 21 2" xfId="25256"/>
    <cellStyle name="Separador de milhares 2 101 22" xfId="16002"/>
    <cellStyle name="Separador de milhares 2 101 22 2" xfId="25257"/>
    <cellStyle name="Separador de milhares 2 101 23" xfId="16003"/>
    <cellStyle name="Separador de milhares 2 101 23 2" xfId="25258"/>
    <cellStyle name="Separador de milhares 2 101 24" xfId="16004"/>
    <cellStyle name="Separador de milhares 2 101 24 2" xfId="25259"/>
    <cellStyle name="Separador de milhares 2 101 25" xfId="16005"/>
    <cellStyle name="Separador de milhares 2 101 25 2" xfId="25260"/>
    <cellStyle name="Separador de milhares 2 101 26" xfId="16006"/>
    <cellStyle name="Separador de milhares 2 101 26 2" xfId="25261"/>
    <cellStyle name="Separador de milhares 2 101 27" xfId="16007"/>
    <cellStyle name="Separador de milhares 2 101 27 2" xfId="25262"/>
    <cellStyle name="Separador de milhares 2 101 28" xfId="16008"/>
    <cellStyle name="Separador de milhares 2 101 28 2" xfId="25263"/>
    <cellStyle name="Separador de milhares 2 101 29" xfId="16009"/>
    <cellStyle name="Separador de milhares 2 101 29 2" xfId="25264"/>
    <cellStyle name="Separador de milhares 2 101 3" xfId="16010"/>
    <cellStyle name="Separador de milhares 2 101 3 2" xfId="25265"/>
    <cellStyle name="Separador de milhares 2 101 30" xfId="16011"/>
    <cellStyle name="Separador de milhares 2 101 30 2" xfId="25266"/>
    <cellStyle name="Separador de milhares 2 101 31" xfId="16012"/>
    <cellStyle name="Separador de milhares 2 101 31 2" xfId="25267"/>
    <cellStyle name="Separador de milhares 2 101 32" xfId="16013"/>
    <cellStyle name="Separador de milhares 2 101 32 2" xfId="25268"/>
    <cellStyle name="Separador de milhares 2 101 33" xfId="16014"/>
    <cellStyle name="Separador de milhares 2 101 33 2" xfId="25269"/>
    <cellStyle name="Separador de milhares 2 101 34" xfId="16015"/>
    <cellStyle name="Separador de milhares 2 101 34 2" xfId="25270"/>
    <cellStyle name="Separador de milhares 2 101 35" xfId="16016"/>
    <cellStyle name="Separador de milhares 2 101 35 2" xfId="25271"/>
    <cellStyle name="Separador de milhares 2 101 36" xfId="16017"/>
    <cellStyle name="Separador de milhares 2 101 36 2" xfId="25272"/>
    <cellStyle name="Separador de milhares 2 101 37" xfId="16018"/>
    <cellStyle name="Separador de milhares 2 101 37 2" xfId="25273"/>
    <cellStyle name="Separador de milhares 2 101 38" xfId="16019"/>
    <cellStyle name="Separador de milhares 2 101 38 2" xfId="25274"/>
    <cellStyle name="Separador de milhares 2 101 39" xfId="16020"/>
    <cellStyle name="Separador de milhares 2 101 39 2" xfId="25275"/>
    <cellStyle name="Separador de milhares 2 101 4" xfId="16021"/>
    <cellStyle name="Separador de milhares 2 101 4 2" xfId="25276"/>
    <cellStyle name="Separador de milhares 2 101 40" xfId="16022"/>
    <cellStyle name="Separador de milhares 2 101 40 2" xfId="25277"/>
    <cellStyle name="Separador de milhares 2 101 41" xfId="16023"/>
    <cellStyle name="Separador de milhares 2 101 41 2" xfId="25278"/>
    <cellStyle name="Separador de milhares 2 101 42" xfId="16024"/>
    <cellStyle name="Separador de milhares 2 101 42 2" xfId="25279"/>
    <cellStyle name="Separador de milhares 2 101 43" xfId="16025"/>
    <cellStyle name="Separador de milhares 2 101 43 2" xfId="25280"/>
    <cellStyle name="Separador de milhares 2 101 44" xfId="16026"/>
    <cellStyle name="Separador de milhares 2 101 44 2" xfId="25281"/>
    <cellStyle name="Separador de milhares 2 101 45" xfId="16027"/>
    <cellStyle name="Separador de milhares 2 101 45 2" xfId="25282"/>
    <cellStyle name="Separador de milhares 2 101 46" xfId="16028"/>
    <cellStyle name="Separador de milhares 2 101 46 2" xfId="25283"/>
    <cellStyle name="Separador de milhares 2 101 47" xfId="16029"/>
    <cellStyle name="Separador de milhares 2 101 47 2" xfId="25284"/>
    <cellStyle name="Separador de milhares 2 101 48" xfId="16030"/>
    <cellStyle name="Separador de milhares 2 101 48 2" xfId="25285"/>
    <cellStyle name="Separador de milhares 2 101 49" xfId="16031"/>
    <cellStyle name="Separador de milhares 2 101 49 2" xfId="25286"/>
    <cellStyle name="Separador de milhares 2 101 5" xfId="16032"/>
    <cellStyle name="Separador de milhares 2 101 5 2" xfId="25287"/>
    <cellStyle name="Separador de milhares 2 101 50" xfId="16033"/>
    <cellStyle name="Separador de milhares 2 101 50 2" xfId="25288"/>
    <cellStyle name="Separador de milhares 2 101 51" xfId="16034"/>
    <cellStyle name="Separador de milhares 2 101 51 2" xfId="25289"/>
    <cellStyle name="Separador de milhares 2 101 52" xfId="16035"/>
    <cellStyle name="Separador de milhares 2 101 52 2" xfId="25290"/>
    <cellStyle name="Separador de milhares 2 101 53" xfId="16036"/>
    <cellStyle name="Separador de milhares 2 101 53 2" xfId="25291"/>
    <cellStyle name="Separador de milhares 2 101 54" xfId="16037"/>
    <cellStyle name="Separador de milhares 2 101 54 2" xfId="25292"/>
    <cellStyle name="Separador de milhares 2 101 55" xfId="16038"/>
    <cellStyle name="Separador de milhares 2 101 55 2" xfId="25293"/>
    <cellStyle name="Separador de milhares 2 101 56" xfId="16039"/>
    <cellStyle name="Separador de milhares 2 101 56 2" xfId="25294"/>
    <cellStyle name="Separador de milhares 2 101 57" xfId="16040"/>
    <cellStyle name="Separador de milhares 2 101 57 2" xfId="25295"/>
    <cellStyle name="Separador de milhares 2 101 58" xfId="16041"/>
    <cellStyle name="Separador de milhares 2 101 58 2" xfId="25296"/>
    <cellStyle name="Separador de milhares 2 101 59" xfId="16042"/>
    <cellStyle name="Separador de milhares 2 101 59 2" xfId="25297"/>
    <cellStyle name="Separador de milhares 2 101 6" xfId="16043"/>
    <cellStyle name="Separador de milhares 2 101 6 2" xfId="25298"/>
    <cellStyle name="Separador de milhares 2 101 60" xfId="16044"/>
    <cellStyle name="Separador de milhares 2 101 60 2" xfId="25299"/>
    <cellStyle name="Separador de milhares 2 101 61" xfId="16045"/>
    <cellStyle name="Separador de milhares 2 101 61 2" xfId="25300"/>
    <cellStyle name="Separador de milhares 2 101 62" xfId="16046"/>
    <cellStyle name="Separador de milhares 2 101 62 2" xfId="25301"/>
    <cellStyle name="Separador de milhares 2 101 63" xfId="16047"/>
    <cellStyle name="Separador de milhares 2 101 63 2" xfId="25302"/>
    <cellStyle name="Separador de milhares 2 101 64" xfId="16048"/>
    <cellStyle name="Separador de milhares 2 101 64 2" xfId="25303"/>
    <cellStyle name="Separador de milhares 2 101 65" xfId="16049"/>
    <cellStyle name="Separador de milhares 2 101 65 2" xfId="25304"/>
    <cellStyle name="Separador de milhares 2 101 66" xfId="25243"/>
    <cellStyle name="Separador de milhares 2 101 7" xfId="16050"/>
    <cellStyle name="Separador de milhares 2 101 7 2" xfId="25305"/>
    <cellStyle name="Separador de milhares 2 101 8" xfId="16051"/>
    <cellStyle name="Separador de milhares 2 101 8 2" xfId="25306"/>
    <cellStyle name="Separador de milhares 2 101 9" xfId="16052"/>
    <cellStyle name="Separador de milhares 2 101 9 2" xfId="25307"/>
    <cellStyle name="Separador de milhares 2 102" xfId="16053"/>
    <cellStyle name="Separador de milhares 2 102 10" xfId="16054"/>
    <cellStyle name="Separador de milhares 2 102 10 2" xfId="25309"/>
    <cellStyle name="Separador de milhares 2 102 11" xfId="16055"/>
    <cellStyle name="Separador de milhares 2 102 11 2" xfId="25310"/>
    <cellStyle name="Separador de milhares 2 102 12" xfId="16056"/>
    <cellStyle name="Separador de milhares 2 102 12 2" xfId="25311"/>
    <cellStyle name="Separador de milhares 2 102 13" xfId="16057"/>
    <cellStyle name="Separador de milhares 2 102 13 2" xfId="25312"/>
    <cellStyle name="Separador de milhares 2 102 14" xfId="16058"/>
    <cellStyle name="Separador de milhares 2 102 14 2" xfId="25313"/>
    <cellStyle name="Separador de milhares 2 102 15" xfId="16059"/>
    <cellStyle name="Separador de milhares 2 102 15 2" xfId="25314"/>
    <cellStyle name="Separador de milhares 2 102 16" xfId="16060"/>
    <cellStyle name="Separador de milhares 2 102 16 2" xfId="25315"/>
    <cellStyle name="Separador de milhares 2 102 17" xfId="16061"/>
    <cellStyle name="Separador de milhares 2 102 17 2" xfId="25316"/>
    <cellStyle name="Separador de milhares 2 102 18" xfId="16062"/>
    <cellStyle name="Separador de milhares 2 102 18 2" xfId="25317"/>
    <cellStyle name="Separador de milhares 2 102 19" xfId="16063"/>
    <cellStyle name="Separador de milhares 2 102 19 2" xfId="25318"/>
    <cellStyle name="Separador de milhares 2 102 2" xfId="16064"/>
    <cellStyle name="Separador de milhares 2 102 2 2" xfId="25319"/>
    <cellStyle name="Separador de milhares 2 102 20" xfId="16065"/>
    <cellStyle name="Separador de milhares 2 102 20 2" xfId="25320"/>
    <cellStyle name="Separador de milhares 2 102 21" xfId="16066"/>
    <cellStyle name="Separador de milhares 2 102 21 2" xfId="25321"/>
    <cellStyle name="Separador de milhares 2 102 22" xfId="16067"/>
    <cellStyle name="Separador de milhares 2 102 22 2" xfId="25322"/>
    <cellStyle name="Separador de milhares 2 102 23" xfId="16068"/>
    <cellStyle name="Separador de milhares 2 102 23 2" xfId="25323"/>
    <cellStyle name="Separador de milhares 2 102 24" xfId="16069"/>
    <cellStyle name="Separador de milhares 2 102 24 2" xfId="25324"/>
    <cellStyle name="Separador de milhares 2 102 25" xfId="16070"/>
    <cellStyle name="Separador de milhares 2 102 25 2" xfId="25325"/>
    <cellStyle name="Separador de milhares 2 102 26" xfId="16071"/>
    <cellStyle name="Separador de milhares 2 102 26 2" xfId="25326"/>
    <cellStyle name="Separador de milhares 2 102 27" xfId="16072"/>
    <cellStyle name="Separador de milhares 2 102 27 2" xfId="25327"/>
    <cellStyle name="Separador de milhares 2 102 28" xfId="16073"/>
    <cellStyle name="Separador de milhares 2 102 28 2" xfId="25328"/>
    <cellStyle name="Separador de milhares 2 102 29" xfId="16074"/>
    <cellStyle name="Separador de milhares 2 102 29 2" xfId="25329"/>
    <cellStyle name="Separador de milhares 2 102 3" xfId="16075"/>
    <cellStyle name="Separador de milhares 2 102 3 2" xfId="25330"/>
    <cellStyle name="Separador de milhares 2 102 30" xfId="16076"/>
    <cellStyle name="Separador de milhares 2 102 30 2" xfId="25331"/>
    <cellStyle name="Separador de milhares 2 102 31" xfId="16077"/>
    <cellStyle name="Separador de milhares 2 102 31 2" xfId="25332"/>
    <cellStyle name="Separador de milhares 2 102 32" xfId="16078"/>
    <cellStyle name="Separador de milhares 2 102 32 2" xfId="25333"/>
    <cellStyle name="Separador de milhares 2 102 33" xfId="16079"/>
    <cellStyle name="Separador de milhares 2 102 33 2" xfId="25334"/>
    <cellStyle name="Separador de milhares 2 102 34" xfId="16080"/>
    <cellStyle name="Separador de milhares 2 102 34 2" xfId="25335"/>
    <cellStyle name="Separador de milhares 2 102 35" xfId="16081"/>
    <cellStyle name="Separador de milhares 2 102 35 2" xfId="25336"/>
    <cellStyle name="Separador de milhares 2 102 36" xfId="16082"/>
    <cellStyle name="Separador de milhares 2 102 36 2" xfId="25337"/>
    <cellStyle name="Separador de milhares 2 102 37" xfId="16083"/>
    <cellStyle name="Separador de milhares 2 102 37 2" xfId="25338"/>
    <cellStyle name="Separador de milhares 2 102 38" xfId="16084"/>
    <cellStyle name="Separador de milhares 2 102 38 2" xfId="25339"/>
    <cellStyle name="Separador de milhares 2 102 39" xfId="16085"/>
    <cellStyle name="Separador de milhares 2 102 39 2" xfId="25340"/>
    <cellStyle name="Separador de milhares 2 102 4" xfId="16086"/>
    <cellStyle name="Separador de milhares 2 102 4 2" xfId="25341"/>
    <cellStyle name="Separador de milhares 2 102 40" xfId="16087"/>
    <cellStyle name="Separador de milhares 2 102 40 2" xfId="25342"/>
    <cellStyle name="Separador de milhares 2 102 41" xfId="16088"/>
    <cellStyle name="Separador de milhares 2 102 41 2" xfId="25343"/>
    <cellStyle name="Separador de milhares 2 102 42" xfId="16089"/>
    <cellStyle name="Separador de milhares 2 102 42 2" xfId="25344"/>
    <cellStyle name="Separador de milhares 2 102 43" xfId="16090"/>
    <cellStyle name="Separador de milhares 2 102 43 2" xfId="25345"/>
    <cellStyle name="Separador de milhares 2 102 44" xfId="16091"/>
    <cellStyle name="Separador de milhares 2 102 44 2" xfId="25346"/>
    <cellStyle name="Separador de milhares 2 102 45" xfId="16092"/>
    <cellStyle name="Separador de milhares 2 102 45 2" xfId="25347"/>
    <cellStyle name="Separador de milhares 2 102 46" xfId="16093"/>
    <cellStyle name="Separador de milhares 2 102 46 2" xfId="25348"/>
    <cellStyle name="Separador de milhares 2 102 47" xfId="16094"/>
    <cellStyle name="Separador de milhares 2 102 47 2" xfId="25349"/>
    <cellStyle name="Separador de milhares 2 102 48" xfId="16095"/>
    <cellStyle name="Separador de milhares 2 102 48 2" xfId="25350"/>
    <cellStyle name="Separador de milhares 2 102 49" xfId="16096"/>
    <cellStyle name="Separador de milhares 2 102 49 2" xfId="25351"/>
    <cellStyle name="Separador de milhares 2 102 5" xfId="16097"/>
    <cellStyle name="Separador de milhares 2 102 5 2" xfId="25352"/>
    <cellStyle name="Separador de milhares 2 102 50" xfId="16098"/>
    <cellStyle name="Separador de milhares 2 102 50 2" xfId="25353"/>
    <cellStyle name="Separador de milhares 2 102 51" xfId="16099"/>
    <cellStyle name="Separador de milhares 2 102 51 2" xfId="25354"/>
    <cellStyle name="Separador de milhares 2 102 52" xfId="16100"/>
    <cellStyle name="Separador de milhares 2 102 52 2" xfId="25355"/>
    <cellStyle name="Separador de milhares 2 102 53" xfId="16101"/>
    <cellStyle name="Separador de milhares 2 102 53 2" xfId="25356"/>
    <cellStyle name="Separador de milhares 2 102 54" xfId="16102"/>
    <cellStyle name="Separador de milhares 2 102 54 2" xfId="25357"/>
    <cellStyle name="Separador de milhares 2 102 55" xfId="16103"/>
    <cellStyle name="Separador de milhares 2 102 55 2" xfId="25358"/>
    <cellStyle name="Separador de milhares 2 102 56" xfId="16104"/>
    <cellStyle name="Separador de milhares 2 102 56 2" xfId="25359"/>
    <cellStyle name="Separador de milhares 2 102 57" xfId="16105"/>
    <cellStyle name="Separador de milhares 2 102 57 2" xfId="25360"/>
    <cellStyle name="Separador de milhares 2 102 58" xfId="16106"/>
    <cellStyle name="Separador de milhares 2 102 58 2" xfId="25361"/>
    <cellStyle name="Separador de milhares 2 102 59" xfId="16107"/>
    <cellStyle name="Separador de milhares 2 102 59 2" xfId="25362"/>
    <cellStyle name="Separador de milhares 2 102 6" xfId="16108"/>
    <cellStyle name="Separador de milhares 2 102 6 2" xfId="25363"/>
    <cellStyle name="Separador de milhares 2 102 60" xfId="16109"/>
    <cellStyle name="Separador de milhares 2 102 60 2" xfId="25364"/>
    <cellStyle name="Separador de milhares 2 102 61" xfId="16110"/>
    <cellStyle name="Separador de milhares 2 102 61 2" xfId="25365"/>
    <cellStyle name="Separador de milhares 2 102 62" xfId="16111"/>
    <cellStyle name="Separador de milhares 2 102 62 2" xfId="25366"/>
    <cellStyle name="Separador de milhares 2 102 63" xfId="16112"/>
    <cellStyle name="Separador de milhares 2 102 63 2" xfId="25367"/>
    <cellStyle name="Separador de milhares 2 102 64" xfId="16113"/>
    <cellStyle name="Separador de milhares 2 102 64 2" xfId="25368"/>
    <cellStyle name="Separador de milhares 2 102 65" xfId="16114"/>
    <cellStyle name="Separador de milhares 2 102 65 2" xfId="25369"/>
    <cellStyle name="Separador de milhares 2 102 66" xfId="25308"/>
    <cellStyle name="Separador de milhares 2 102 7" xfId="16115"/>
    <cellStyle name="Separador de milhares 2 102 7 2" xfId="25370"/>
    <cellStyle name="Separador de milhares 2 102 8" xfId="16116"/>
    <cellStyle name="Separador de milhares 2 102 8 2" xfId="25371"/>
    <cellStyle name="Separador de milhares 2 102 9" xfId="16117"/>
    <cellStyle name="Separador de milhares 2 102 9 2" xfId="25372"/>
    <cellStyle name="Separador de milhares 2 103" xfId="16118"/>
    <cellStyle name="Separador de milhares 2 103 10" xfId="16119"/>
    <cellStyle name="Separador de milhares 2 103 10 2" xfId="25374"/>
    <cellStyle name="Separador de milhares 2 103 11" xfId="16120"/>
    <cellStyle name="Separador de milhares 2 103 11 2" xfId="25375"/>
    <cellStyle name="Separador de milhares 2 103 12" xfId="16121"/>
    <cellStyle name="Separador de milhares 2 103 12 2" xfId="25376"/>
    <cellStyle name="Separador de milhares 2 103 13" xfId="16122"/>
    <cellStyle name="Separador de milhares 2 103 13 2" xfId="25377"/>
    <cellStyle name="Separador de milhares 2 103 14" xfId="16123"/>
    <cellStyle name="Separador de milhares 2 103 14 2" xfId="25378"/>
    <cellStyle name="Separador de milhares 2 103 15" xfId="16124"/>
    <cellStyle name="Separador de milhares 2 103 15 2" xfId="25379"/>
    <cellStyle name="Separador de milhares 2 103 16" xfId="16125"/>
    <cellStyle name="Separador de milhares 2 103 16 2" xfId="25380"/>
    <cellStyle name="Separador de milhares 2 103 17" xfId="16126"/>
    <cellStyle name="Separador de milhares 2 103 17 2" xfId="25381"/>
    <cellStyle name="Separador de milhares 2 103 18" xfId="16127"/>
    <cellStyle name="Separador de milhares 2 103 18 2" xfId="25382"/>
    <cellStyle name="Separador de milhares 2 103 19" xfId="16128"/>
    <cellStyle name="Separador de milhares 2 103 19 2" xfId="25383"/>
    <cellStyle name="Separador de milhares 2 103 2" xfId="16129"/>
    <cellStyle name="Separador de milhares 2 103 2 2" xfId="25384"/>
    <cellStyle name="Separador de milhares 2 103 20" xfId="16130"/>
    <cellStyle name="Separador de milhares 2 103 20 2" xfId="25385"/>
    <cellStyle name="Separador de milhares 2 103 21" xfId="16131"/>
    <cellStyle name="Separador de milhares 2 103 21 2" xfId="25386"/>
    <cellStyle name="Separador de milhares 2 103 22" xfId="16132"/>
    <cellStyle name="Separador de milhares 2 103 22 2" xfId="25387"/>
    <cellStyle name="Separador de milhares 2 103 23" xfId="16133"/>
    <cellStyle name="Separador de milhares 2 103 23 2" xfId="25388"/>
    <cellStyle name="Separador de milhares 2 103 24" xfId="16134"/>
    <cellStyle name="Separador de milhares 2 103 24 2" xfId="25389"/>
    <cellStyle name="Separador de milhares 2 103 25" xfId="16135"/>
    <cellStyle name="Separador de milhares 2 103 25 2" xfId="25390"/>
    <cellStyle name="Separador de milhares 2 103 26" xfId="16136"/>
    <cellStyle name="Separador de milhares 2 103 26 2" xfId="25391"/>
    <cellStyle name="Separador de milhares 2 103 27" xfId="16137"/>
    <cellStyle name="Separador de milhares 2 103 27 2" xfId="25392"/>
    <cellStyle name="Separador de milhares 2 103 28" xfId="16138"/>
    <cellStyle name="Separador de milhares 2 103 28 2" xfId="25393"/>
    <cellStyle name="Separador de milhares 2 103 29" xfId="16139"/>
    <cellStyle name="Separador de milhares 2 103 29 2" xfId="25394"/>
    <cellStyle name="Separador de milhares 2 103 3" xfId="16140"/>
    <cellStyle name="Separador de milhares 2 103 3 2" xfId="25395"/>
    <cellStyle name="Separador de milhares 2 103 30" xfId="16141"/>
    <cellStyle name="Separador de milhares 2 103 30 2" xfId="25396"/>
    <cellStyle name="Separador de milhares 2 103 31" xfId="16142"/>
    <cellStyle name="Separador de milhares 2 103 31 2" xfId="25397"/>
    <cellStyle name="Separador de milhares 2 103 32" xfId="16143"/>
    <cellStyle name="Separador de milhares 2 103 32 2" xfId="25398"/>
    <cellStyle name="Separador de milhares 2 103 33" xfId="16144"/>
    <cellStyle name="Separador de milhares 2 103 33 2" xfId="25399"/>
    <cellStyle name="Separador de milhares 2 103 34" xfId="16145"/>
    <cellStyle name="Separador de milhares 2 103 34 2" xfId="25400"/>
    <cellStyle name="Separador de milhares 2 103 35" xfId="16146"/>
    <cellStyle name="Separador de milhares 2 103 35 2" xfId="25401"/>
    <cellStyle name="Separador de milhares 2 103 36" xfId="16147"/>
    <cellStyle name="Separador de milhares 2 103 36 2" xfId="25402"/>
    <cellStyle name="Separador de milhares 2 103 37" xfId="16148"/>
    <cellStyle name="Separador de milhares 2 103 37 2" xfId="25403"/>
    <cellStyle name="Separador de milhares 2 103 38" xfId="16149"/>
    <cellStyle name="Separador de milhares 2 103 38 2" xfId="25404"/>
    <cellStyle name="Separador de milhares 2 103 39" xfId="16150"/>
    <cellStyle name="Separador de milhares 2 103 39 2" xfId="25405"/>
    <cellStyle name="Separador de milhares 2 103 4" xfId="16151"/>
    <cellStyle name="Separador de milhares 2 103 4 2" xfId="25406"/>
    <cellStyle name="Separador de milhares 2 103 40" xfId="16152"/>
    <cellStyle name="Separador de milhares 2 103 40 2" xfId="25407"/>
    <cellStyle name="Separador de milhares 2 103 41" xfId="16153"/>
    <cellStyle name="Separador de milhares 2 103 41 2" xfId="25408"/>
    <cellStyle name="Separador de milhares 2 103 42" xfId="16154"/>
    <cellStyle name="Separador de milhares 2 103 42 2" xfId="25409"/>
    <cellStyle name="Separador de milhares 2 103 43" xfId="16155"/>
    <cellStyle name="Separador de milhares 2 103 43 2" xfId="25410"/>
    <cellStyle name="Separador de milhares 2 103 44" xfId="16156"/>
    <cellStyle name="Separador de milhares 2 103 44 2" xfId="25411"/>
    <cellStyle name="Separador de milhares 2 103 45" xfId="16157"/>
    <cellStyle name="Separador de milhares 2 103 45 2" xfId="25412"/>
    <cellStyle name="Separador de milhares 2 103 46" xfId="16158"/>
    <cellStyle name="Separador de milhares 2 103 46 2" xfId="25413"/>
    <cellStyle name="Separador de milhares 2 103 47" xfId="16159"/>
    <cellStyle name="Separador de milhares 2 103 47 2" xfId="25414"/>
    <cellStyle name="Separador de milhares 2 103 48" xfId="16160"/>
    <cellStyle name="Separador de milhares 2 103 48 2" xfId="25415"/>
    <cellStyle name="Separador de milhares 2 103 49" xfId="16161"/>
    <cellStyle name="Separador de milhares 2 103 49 2" xfId="25416"/>
    <cellStyle name="Separador de milhares 2 103 5" xfId="16162"/>
    <cellStyle name="Separador de milhares 2 103 5 2" xfId="25417"/>
    <cellStyle name="Separador de milhares 2 103 50" xfId="16163"/>
    <cellStyle name="Separador de milhares 2 103 50 2" xfId="25418"/>
    <cellStyle name="Separador de milhares 2 103 51" xfId="16164"/>
    <cellStyle name="Separador de milhares 2 103 51 2" xfId="25419"/>
    <cellStyle name="Separador de milhares 2 103 52" xfId="16165"/>
    <cellStyle name="Separador de milhares 2 103 52 2" xfId="25420"/>
    <cellStyle name="Separador de milhares 2 103 53" xfId="16166"/>
    <cellStyle name="Separador de milhares 2 103 53 2" xfId="25421"/>
    <cellStyle name="Separador de milhares 2 103 54" xfId="16167"/>
    <cellStyle name="Separador de milhares 2 103 54 2" xfId="25422"/>
    <cellStyle name="Separador de milhares 2 103 55" xfId="16168"/>
    <cellStyle name="Separador de milhares 2 103 55 2" xfId="25423"/>
    <cellStyle name="Separador de milhares 2 103 56" xfId="16169"/>
    <cellStyle name="Separador de milhares 2 103 56 2" xfId="25424"/>
    <cellStyle name="Separador de milhares 2 103 57" xfId="16170"/>
    <cellStyle name="Separador de milhares 2 103 57 2" xfId="25425"/>
    <cellStyle name="Separador de milhares 2 103 58" xfId="16171"/>
    <cellStyle name="Separador de milhares 2 103 58 2" xfId="25426"/>
    <cellStyle name="Separador de milhares 2 103 59" xfId="16172"/>
    <cellStyle name="Separador de milhares 2 103 59 2" xfId="25427"/>
    <cellStyle name="Separador de milhares 2 103 6" xfId="16173"/>
    <cellStyle name="Separador de milhares 2 103 6 2" xfId="25428"/>
    <cellStyle name="Separador de milhares 2 103 60" xfId="16174"/>
    <cellStyle name="Separador de milhares 2 103 60 2" xfId="25429"/>
    <cellStyle name="Separador de milhares 2 103 61" xfId="16175"/>
    <cellStyle name="Separador de milhares 2 103 61 2" xfId="25430"/>
    <cellStyle name="Separador de milhares 2 103 62" xfId="16176"/>
    <cellStyle name="Separador de milhares 2 103 62 2" xfId="25431"/>
    <cellStyle name="Separador de milhares 2 103 63" xfId="16177"/>
    <cellStyle name="Separador de milhares 2 103 63 2" xfId="25432"/>
    <cellStyle name="Separador de milhares 2 103 64" xfId="16178"/>
    <cellStyle name="Separador de milhares 2 103 64 2" xfId="25433"/>
    <cellStyle name="Separador de milhares 2 103 65" xfId="16179"/>
    <cellStyle name="Separador de milhares 2 103 65 2" xfId="25434"/>
    <cellStyle name="Separador de milhares 2 103 66" xfId="25373"/>
    <cellStyle name="Separador de milhares 2 103 7" xfId="16180"/>
    <cellStyle name="Separador de milhares 2 103 7 2" xfId="25435"/>
    <cellStyle name="Separador de milhares 2 103 8" xfId="16181"/>
    <cellStyle name="Separador de milhares 2 103 8 2" xfId="25436"/>
    <cellStyle name="Separador de milhares 2 103 9" xfId="16182"/>
    <cellStyle name="Separador de milhares 2 103 9 2" xfId="25437"/>
    <cellStyle name="Separador de milhares 2 104" xfId="16183"/>
    <cellStyle name="Separador de milhares 2 104 10" xfId="16184"/>
    <cellStyle name="Separador de milhares 2 104 10 2" xfId="25439"/>
    <cellStyle name="Separador de milhares 2 104 11" xfId="16185"/>
    <cellStyle name="Separador de milhares 2 104 11 2" xfId="16186"/>
    <cellStyle name="Separador de milhares 2 104 11 2 2" xfId="25441"/>
    <cellStyle name="Separador de milhares 2 104 11 3" xfId="16187"/>
    <cellStyle name="Separador de milhares 2 104 11 3 2" xfId="25442"/>
    <cellStyle name="Separador de milhares 2 104 11 4" xfId="25440"/>
    <cellStyle name="Separador de milhares 2 104 12" xfId="25438"/>
    <cellStyle name="Separador de milhares 2 104 2" xfId="16188"/>
    <cellStyle name="Separador de milhares 2 104 2 2" xfId="25443"/>
    <cellStyle name="Separador de milhares 2 104 3" xfId="16189"/>
    <cellStyle name="Separador de milhares 2 104 3 2" xfId="25444"/>
    <cellStyle name="Separador de milhares 2 104 4" xfId="16190"/>
    <cellStyle name="Separador de milhares 2 104 4 2" xfId="25445"/>
    <cellStyle name="Separador de milhares 2 104 5" xfId="16191"/>
    <cellStyle name="Separador de milhares 2 104 5 2" xfId="25446"/>
    <cellStyle name="Separador de milhares 2 104 6" xfId="16192"/>
    <cellStyle name="Separador de milhares 2 104 6 2" xfId="25447"/>
    <cellStyle name="Separador de milhares 2 104 7" xfId="16193"/>
    <cellStyle name="Separador de milhares 2 104 7 2" xfId="25448"/>
    <cellStyle name="Separador de milhares 2 104 8" xfId="16194"/>
    <cellStyle name="Separador de milhares 2 104 8 2" xfId="25449"/>
    <cellStyle name="Separador de milhares 2 104 9" xfId="16195"/>
    <cellStyle name="Separador de milhares 2 104 9 2" xfId="25450"/>
    <cellStyle name="Separador de milhares 2 105" xfId="16196"/>
    <cellStyle name="Separador de milhares 2 105 2" xfId="25451"/>
    <cellStyle name="Separador de milhares 2 106" xfId="16197"/>
    <cellStyle name="Separador de milhares 2 106 2" xfId="25452"/>
    <cellStyle name="Separador de milhares 2 107" xfId="16198"/>
    <cellStyle name="Separador de milhares 2 107 2" xfId="25453"/>
    <cellStyle name="Separador de milhares 2 108" xfId="16199"/>
    <cellStyle name="Separador de milhares 2 108 2" xfId="25454"/>
    <cellStyle name="Separador de milhares 2 109" xfId="16200"/>
    <cellStyle name="Separador de milhares 2 109 2" xfId="25455"/>
    <cellStyle name="Separador de milhares 2 11" xfId="16201"/>
    <cellStyle name="Separador de milhares 2 11 2" xfId="16202"/>
    <cellStyle name="Separador de milhares 2 11 2 2" xfId="25457"/>
    <cellStyle name="Separador de milhares 2 11 3" xfId="16203"/>
    <cellStyle name="Separador de milhares 2 11 3 2" xfId="25458"/>
    <cellStyle name="Separador de milhares 2 11 4" xfId="16204"/>
    <cellStyle name="Separador de milhares 2 11 4 2" xfId="25459"/>
    <cellStyle name="Separador de milhares 2 11 5" xfId="16205"/>
    <cellStyle name="Separador de milhares 2 11 5 2" xfId="25460"/>
    <cellStyle name="Separador de milhares 2 11 6" xfId="16206"/>
    <cellStyle name="Separador de milhares 2 11 6 2" xfId="25461"/>
    <cellStyle name="Separador de milhares 2 11 7" xfId="16207"/>
    <cellStyle name="Separador de milhares 2 11 7 2" xfId="25462"/>
    <cellStyle name="Separador de milhares 2 11 8" xfId="25456"/>
    <cellStyle name="Separador de milhares 2 110" xfId="16208"/>
    <cellStyle name="Separador de milhares 2 110 2" xfId="25463"/>
    <cellStyle name="Separador de milhares 2 111" xfId="16209"/>
    <cellStyle name="Separador de milhares 2 111 2" xfId="25464"/>
    <cellStyle name="Separador de milhares 2 112" xfId="16210"/>
    <cellStyle name="Separador de milhares 2 112 2" xfId="25465"/>
    <cellStyle name="Separador de milhares 2 113" xfId="16211"/>
    <cellStyle name="Separador de milhares 2 113 2" xfId="25466"/>
    <cellStyle name="Separador de milhares 2 114" xfId="16212"/>
    <cellStyle name="Separador de milhares 2 114 2" xfId="25467"/>
    <cellStyle name="Separador de milhares 2 115" xfId="16213"/>
    <cellStyle name="Separador de milhares 2 115 2" xfId="25468"/>
    <cellStyle name="Separador de milhares 2 116" xfId="16214"/>
    <cellStyle name="Separador de milhares 2 116 2" xfId="25469"/>
    <cellStyle name="Separador de milhares 2 117" xfId="16215"/>
    <cellStyle name="Separador de milhares 2 117 2" xfId="25470"/>
    <cellStyle name="Separador de milhares 2 118" xfId="16216"/>
    <cellStyle name="Separador de milhares 2 118 2" xfId="25471"/>
    <cellStyle name="Separador de milhares 2 119" xfId="16217"/>
    <cellStyle name="Separador de milhares 2 119 2" xfId="25472"/>
    <cellStyle name="Separador de milhares 2 12" xfId="16218"/>
    <cellStyle name="Separador de milhares 2 12 2" xfId="16219"/>
    <cellStyle name="Separador de milhares 2 12 2 2" xfId="25474"/>
    <cellStyle name="Separador de milhares 2 12 3" xfId="16220"/>
    <cellStyle name="Separador de milhares 2 12 3 2" xfId="25475"/>
    <cellStyle name="Separador de milhares 2 12 4" xfId="16221"/>
    <cellStyle name="Separador de milhares 2 12 4 2" xfId="25476"/>
    <cellStyle name="Separador de milhares 2 12 5" xfId="16222"/>
    <cellStyle name="Separador de milhares 2 12 5 2" xfId="25477"/>
    <cellStyle name="Separador de milhares 2 12 6" xfId="16223"/>
    <cellStyle name="Separador de milhares 2 12 6 2" xfId="25478"/>
    <cellStyle name="Separador de milhares 2 12 7" xfId="16224"/>
    <cellStyle name="Separador de milhares 2 12 7 2" xfId="25479"/>
    <cellStyle name="Separador de milhares 2 12 8" xfId="25473"/>
    <cellStyle name="Separador de milhares 2 120" xfId="16225"/>
    <cellStyle name="Separador de milhares 2 120 2" xfId="25480"/>
    <cellStyle name="Separador de milhares 2 121" xfId="16226"/>
    <cellStyle name="Separador de milhares 2 121 2" xfId="25481"/>
    <cellStyle name="Separador de milhares 2 122" xfId="16227"/>
    <cellStyle name="Separador de milhares 2 122 2" xfId="25482"/>
    <cellStyle name="Separador de milhares 2 123" xfId="16228"/>
    <cellStyle name="Separador de milhares 2 123 2" xfId="25483"/>
    <cellStyle name="Separador de milhares 2 124" xfId="16229"/>
    <cellStyle name="Separador de milhares 2 124 2" xfId="25484"/>
    <cellStyle name="Separador de milhares 2 125" xfId="16230"/>
    <cellStyle name="Separador de milhares 2 125 2" xfId="25485"/>
    <cellStyle name="Separador de milhares 2 126" xfId="16231"/>
    <cellStyle name="Separador de milhares 2 126 2" xfId="25486"/>
    <cellStyle name="Separador de milhares 2 127" xfId="16232"/>
    <cellStyle name="Separador de milhares 2 127 2" xfId="25487"/>
    <cellStyle name="Separador de milhares 2 128" xfId="16233"/>
    <cellStyle name="Separador de milhares 2 128 2" xfId="25488"/>
    <cellStyle name="Separador de milhares 2 129" xfId="16234"/>
    <cellStyle name="Separador de milhares 2 129 2" xfId="25489"/>
    <cellStyle name="Separador de milhares 2 13" xfId="16235"/>
    <cellStyle name="Separador de milhares 2 13 2" xfId="16236"/>
    <cellStyle name="Separador de milhares 2 13 2 2" xfId="25491"/>
    <cellStyle name="Separador de milhares 2 13 3" xfId="16237"/>
    <cellStyle name="Separador de milhares 2 13 3 2" xfId="25492"/>
    <cellStyle name="Separador de milhares 2 13 4" xfId="16238"/>
    <cellStyle name="Separador de milhares 2 13 4 2" xfId="25493"/>
    <cellStyle name="Separador de milhares 2 13 5" xfId="16239"/>
    <cellStyle name="Separador de milhares 2 13 5 2" xfId="25494"/>
    <cellStyle name="Separador de milhares 2 13 6" xfId="16240"/>
    <cellStyle name="Separador de milhares 2 13 6 2" xfId="25495"/>
    <cellStyle name="Separador de milhares 2 13 7" xfId="16241"/>
    <cellStyle name="Separador de milhares 2 13 7 2" xfId="25496"/>
    <cellStyle name="Separador de milhares 2 13 8" xfId="25490"/>
    <cellStyle name="Separador de milhares 2 130" xfId="16242"/>
    <cellStyle name="Separador de milhares 2 130 2" xfId="25497"/>
    <cellStyle name="Separador de milhares 2 131" xfId="16243"/>
    <cellStyle name="Separador de milhares 2 131 2" xfId="25498"/>
    <cellStyle name="Separador de milhares 2 132" xfId="16244"/>
    <cellStyle name="Separador de milhares 2 132 2" xfId="25499"/>
    <cellStyle name="Separador de milhares 2 133" xfId="16245"/>
    <cellStyle name="Separador de milhares 2 133 2" xfId="25500"/>
    <cellStyle name="Separador de milhares 2 134" xfId="16246"/>
    <cellStyle name="Separador de milhares 2 134 2" xfId="25501"/>
    <cellStyle name="Separador de milhares 2 135" xfId="16247"/>
    <cellStyle name="Separador de milhares 2 135 2" xfId="25502"/>
    <cellStyle name="Separador de milhares 2 136" xfId="16248"/>
    <cellStyle name="Separador de milhares 2 136 2" xfId="25503"/>
    <cellStyle name="Separador de milhares 2 137" xfId="16249"/>
    <cellStyle name="Separador de milhares 2 137 2" xfId="25504"/>
    <cellStyle name="Separador de milhares 2 138" xfId="16250"/>
    <cellStyle name="Separador de milhares 2 138 2" xfId="25505"/>
    <cellStyle name="Separador de milhares 2 139" xfId="16251"/>
    <cellStyle name="Separador de milhares 2 139 2" xfId="25506"/>
    <cellStyle name="Separador de milhares 2 14" xfId="16252"/>
    <cellStyle name="Separador de milhares 2 14 2" xfId="16253"/>
    <cellStyle name="Separador de milhares 2 14 2 2" xfId="25508"/>
    <cellStyle name="Separador de milhares 2 14 3" xfId="16254"/>
    <cellStyle name="Separador de milhares 2 14 3 2" xfId="25509"/>
    <cellStyle name="Separador de milhares 2 14 4" xfId="16255"/>
    <cellStyle name="Separador de milhares 2 14 4 2" xfId="25510"/>
    <cellStyle name="Separador de milhares 2 14 5" xfId="16256"/>
    <cellStyle name="Separador de milhares 2 14 5 2" xfId="25511"/>
    <cellStyle name="Separador de milhares 2 14 6" xfId="16257"/>
    <cellStyle name="Separador de milhares 2 14 6 2" xfId="25512"/>
    <cellStyle name="Separador de milhares 2 14 7" xfId="16258"/>
    <cellStyle name="Separador de milhares 2 14 7 2" xfId="25513"/>
    <cellStyle name="Separador de milhares 2 14 8" xfId="25507"/>
    <cellStyle name="Separador de milhares 2 140" xfId="16259"/>
    <cellStyle name="Separador de milhares 2 140 2" xfId="25514"/>
    <cellStyle name="Separador de milhares 2 141" xfId="16260"/>
    <cellStyle name="Separador de milhares 2 141 2" xfId="25515"/>
    <cellStyle name="Separador de milhares 2 142" xfId="16261"/>
    <cellStyle name="Separador de milhares 2 142 2" xfId="25516"/>
    <cellStyle name="Separador de milhares 2 143" xfId="16262"/>
    <cellStyle name="Separador de milhares 2 143 2" xfId="25517"/>
    <cellStyle name="Separador de milhares 2 144" xfId="16263"/>
    <cellStyle name="Separador de milhares 2 144 2" xfId="25518"/>
    <cellStyle name="Separador de milhares 2 145" xfId="16264"/>
    <cellStyle name="Separador de milhares 2 145 2" xfId="25519"/>
    <cellStyle name="Separador de milhares 2 146" xfId="25170"/>
    <cellStyle name="Separador de milhares 2 15" xfId="16265"/>
    <cellStyle name="Separador de milhares 2 15 2" xfId="16266"/>
    <cellStyle name="Separador de milhares 2 15 2 2" xfId="25521"/>
    <cellStyle name="Separador de milhares 2 15 3" xfId="16267"/>
    <cellStyle name="Separador de milhares 2 15 3 2" xfId="25522"/>
    <cellStyle name="Separador de milhares 2 15 4" xfId="16268"/>
    <cellStyle name="Separador de milhares 2 15 4 2" xfId="25523"/>
    <cellStyle name="Separador de milhares 2 15 5" xfId="16269"/>
    <cellStyle name="Separador de milhares 2 15 5 2" xfId="25524"/>
    <cellStyle name="Separador de milhares 2 15 6" xfId="16270"/>
    <cellStyle name="Separador de milhares 2 15 6 2" xfId="25525"/>
    <cellStyle name="Separador de milhares 2 15 7" xfId="16271"/>
    <cellStyle name="Separador de milhares 2 15 7 2" xfId="25526"/>
    <cellStyle name="Separador de milhares 2 15 8" xfId="25520"/>
    <cellStyle name="Separador de milhares 2 16" xfId="16272"/>
    <cellStyle name="Separador de milhares 2 16 2" xfId="16273"/>
    <cellStyle name="Separador de milhares 2 16 2 2" xfId="25528"/>
    <cellStyle name="Separador de milhares 2 16 3" xfId="16274"/>
    <cellStyle name="Separador de milhares 2 16 3 2" xfId="25529"/>
    <cellStyle name="Separador de milhares 2 16 4" xfId="16275"/>
    <cellStyle name="Separador de milhares 2 16 4 2" xfId="25530"/>
    <cellStyle name="Separador de milhares 2 16 5" xfId="16276"/>
    <cellStyle name="Separador de milhares 2 16 5 2" xfId="25531"/>
    <cellStyle name="Separador de milhares 2 16 6" xfId="16277"/>
    <cellStyle name="Separador de milhares 2 16 6 2" xfId="25532"/>
    <cellStyle name="Separador de milhares 2 16 7" xfId="16278"/>
    <cellStyle name="Separador de milhares 2 16 7 2" xfId="25533"/>
    <cellStyle name="Separador de milhares 2 16 8" xfId="25527"/>
    <cellStyle name="Separador de milhares 2 17" xfId="16279"/>
    <cellStyle name="Separador de milhares 2 17 2" xfId="16280"/>
    <cellStyle name="Separador de milhares 2 17 2 2" xfId="25535"/>
    <cellStyle name="Separador de milhares 2 17 3" xfId="16281"/>
    <cellStyle name="Separador de milhares 2 17 3 2" xfId="25536"/>
    <cellStyle name="Separador de milhares 2 17 4" xfId="16282"/>
    <cellStyle name="Separador de milhares 2 17 4 2" xfId="25537"/>
    <cellStyle name="Separador de milhares 2 17 5" xfId="16283"/>
    <cellStyle name="Separador de milhares 2 17 5 2" xfId="25538"/>
    <cellStyle name="Separador de milhares 2 17 6" xfId="16284"/>
    <cellStyle name="Separador de milhares 2 17 6 2" xfId="25539"/>
    <cellStyle name="Separador de milhares 2 17 7" xfId="16285"/>
    <cellStyle name="Separador de milhares 2 17 7 2" xfId="25540"/>
    <cellStyle name="Separador de milhares 2 17 8" xfId="25534"/>
    <cellStyle name="Separador de milhares 2 18" xfId="16286"/>
    <cellStyle name="Separador de milhares 2 18 2" xfId="25541"/>
    <cellStyle name="Separador de milhares 2 19" xfId="16287"/>
    <cellStyle name="Separador de milhares 2 19 2" xfId="25542"/>
    <cellStyle name="Separador de milhares 2 2" xfId="16288"/>
    <cellStyle name="Separador de milhares 2 2 10" xfId="16289"/>
    <cellStyle name="Separador de milhares 2 2 10 2" xfId="25544"/>
    <cellStyle name="Separador de milhares 2 2 100" xfId="16290"/>
    <cellStyle name="Separador de milhares 2 2 100 2" xfId="25545"/>
    <cellStyle name="Separador de milhares 2 2 101" xfId="16291"/>
    <cellStyle name="Separador de milhares 2 2 101 2" xfId="25546"/>
    <cellStyle name="Separador de milhares 2 2 102" xfId="16292"/>
    <cellStyle name="Separador de milhares 2 2 102 2" xfId="25547"/>
    <cellStyle name="Separador de milhares 2 2 103" xfId="16293"/>
    <cellStyle name="Separador de milhares 2 2 103 2" xfId="25548"/>
    <cellStyle name="Separador de milhares 2 2 104" xfId="16294"/>
    <cellStyle name="Separador de milhares 2 2 104 2" xfId="25549"/>
    <cellStyle name="Separador de milhares 2 2 105" xfId="16295"/>
    <cellStyle name="Separador de milhares 2 2 105 2" xfId="25550"/>
    <cellStyle name="Separador de milhares 2 2 106" xfId="16296"/>
    <cellStyle name="Separador de milhares 2 2 106 2" xfId="25551"/>
    <cellStyle name="Separador de milhares 2 2 107" xfId="16297"/>
    <cellStyle name="Separador de milhares 2 2 107 2" xfId="25552"/>
    <cellStyle name="Separador de milhares 2 2 108" xfId="16298"/>
    <cellStyle name="Separador de milhares 2 2 108 2" xfId="25553"/>
    <cellStyle name="Separador de milhares 2 2 109" xfId="16299"/>
    <cellStyle name="Separador de milhares 2 2 109 2" xfId="25554"/>
    <cellStyle name="Separador de milhares 2 2 11" xfId="16300"/>
    <cellStyle name="Separador de milhares 2 2 11 2" xfId="25555"/>
    <cellStyle name="Separador de milhares 2 2 110" xfId="16301"/>
    <cellStyle name="Separador de milhares 2 2 110 2" xfId="25556"/>
    <cellStyle name="Separador de milhares 2 2 111" xfId="16302"/>
    <cellStyle name="Separador de milhares 2 2 111 2" xfId="25557"/>
    <cellStyle name="Separador de milhares 2 2 112" xfId="16303"/>
    <cellStyle name="Separador de milhares 2 2 112 2" xfId="25558"/>
    <cellStyle name="Separador de milhares 2 2 113" xfId="16304"/>
    <cellStyle name="Separador de milhares 2 2 113 2" xfId="25559"/>
    <cellStyle name="Separador de milhares 2 2 114" xfId="16305"/>
    <cellStyle name="Separador de milhares 2 2 114 2" xfId="25560"/>
    <cellStyle name="Separador de milhares 2 2 115" xfId="16306"/>
    <cellStyle name="Separador de milhares 2 2 115 2" xfId="25561"/>
    <cellStyle name="Separador de milhares 2 2 116" xfId="16307"/>
    <cellStyle name="Separador de milhares 2 2 116 2" xfId="25562"/>
    <cellStyle name="Separador de milhares 2 2 117" xfId="16308"/>
    <cellStyle name="Separador de milhares 2 2 117 2" xfId="25563"/>
    <cellStyle name="Separador de milhares 2 2 118" xfId="16309"/>
    <cellStyle name="Separador de milhares 2 2 118 2" xfId="25564"/>
    <cellStyle name="Separador de milhares 2 2 119" xfId="16310"/>
    <cellStyle name="Separador de milhares 2 2 119 2" xfId="25565"/>
    <cellStyle name="Separador de milhares 2 2 12" xfId="16311"/>
    <cellStyle name="Separador de milhares 2 2 12 2" xfId="25566"/>
    <cellStyle name="Separador de milhares 2 2 120" xfId="16312"/>
    <cellStyle name="Separador de milhares 2 2 120 2" xfId="25567"/>
    <cellStyle name="Separador de milhares 2 2 121" xfId="16313"/>
    <cellStyle name="Separador de milhares 2 2 121 2" xfId="25568"/>
    <cellStyle name="Separador de milhares 2 2 122" xfId="16314"/>
    <cellStyle name="Separador de milhares 2 2 122 2" xfId="25569"/>
    <cellStyle name="Separador de milhares 2 2 123" xfId="16315"/>
    <cellStyle name="Separador de milhares 2 2 123 2" xfId="25570"/>
    <cellStyle name="Separador de milhares 2 2 124" xfId="16316"/>
    <cellStyle name="Separador de milhares 2 2 124 2" xfId="25571"/>
    <cellStyle name="Separador de milhares 2 2 125" xfId="16317"/>
    <cellStyle name="Separador de milhares 2 2 125 2" xfId="25572"/>
    <cellStyle name="Separador de milhares 2 2 126" xfId="16318"/>
    <cellStyle name="Separador de milhares 2 2 126 2" xfId="25573"/>
    <cellStyle name="Separador de milhares 2 2 127" xfId="16319"/>
    <cellStyle name="Separador de milhares 2 2 127 2" xfId="25574"/>
    <cellStyle name="Separador de milhares 2 2 128" xfId="16320"/>
    <cellStyle name="Separador de milhares 2 2 128 2" xfId="25575"/>
    <cellStyle name="Separador de milhares 2 2 129" xfId="16321"/>
    <cellStyle name="Separador de milhares 2 2 129 2" xfId="25576"/>
    <cellStyle name="Separador de milhares 2 2 13" xfId="16322"/>
    <cellStyle name="Separador de milhares 2 2 13 2" xfId="25577"/>
    <cellStyle name="Separador de milhares 2 2 130" xfId="16323"/>
    <cellStyle name="Separador de milhares 2 2 130 2" xfId="25578"/>
    <cellStyle name="Separador de milhares 2 2 131" xfId="16324"/>
    <cellStyle name="Separador de milhares 2 2 131 2" xfId="25579"/>
    <cellStyle name="Separador de milhares 2 2 132" xfId="16325"/>
    <cellStyle name="Separador de milhares 2 2 132 2" xfId="25580"/>
    <cellStyle name="Separador de milhares 2 2 133" xfId="16326"/>
    <cellStyle name="Separador de milhares 2 2 133 2" xfId="25581"/>
    <cellStyle name="Separador de milhares 2 2 134" xfId="16327"/>
    <cellStyle name="Separador de milhares 2 2 134 2" xfId="25582"/>
    <cellStyle name="Separador de milhares 2 2 135" xfId="16328"/>
    <cellStyle name="Separador de milhares 2 2 135 2" xfId="25583"/>
    <cellStyle name="Separador de milhares 2 2 136" xfId="16329"/>
    <cellStyle name="Separador de milhares 2 2 136 2" xfId="25584"/>
    <cellStyle name="Separador de milhares 2 2 137" xfId="16330"/>
    <cellStyle name="Separador de milhares 2 2 137 2" xfId="25585"/>
    <cellStyle name="Separador de milhares 2 2 138" xfId="16331"/>
    <cellStyle name="Separador de milhares 2 2 138 2" xfId="25586"/>
    <cellStyle name="Separador de milhares 2 2 139" xfId="16332"/>
    <cellStyle name="Separador de milhares 2 2 139 2" xfId="25587"/>
    <cellStyle name="Separador de milhares 2 2 14" xfId="16333"/>
    <cellStyle name="Separador de milhares 2 2 14 2" xfId="25588"/>
    <cellStyle name="Separador de milhares 2 2 140" xfId="16334"/>
    <cellStyle name="Separador de milhares 2 2 140 2" xfId="25589"/>
    <cellStyle name="Separador de milhares 2 2 141" xfId="16335"/>
    <cellStyle name="Separador de milhares 2 2 141 2" xfId="25590"/>
    <cellStyle name="Separador de milhares 2 2 142" xfId="16336"/>
    <cellStyle name="Separador de milhares 2 2 142 2" xfId="25591"/>
    <cellStyle name="Separador de milhares 2 2 143" xfId="16337"/>
    <cellStyle name="Separador de milhares 2 2 143 2" xfId="25592"/>
    <cellStyle name="Separador de milhares 2 2 144" xfId="16338"/>
    <cellStyle name="Separador de milhares 2 2 144 2" xfId="25593"/>
    <cellStyle name="Separador de milhares 2 2 145" xfId="16339"/>
    <cellStyle name="Separador de milhares 2 2 145 2" xfId="25594"/>
    <cellStyle name="Separador de milhares 2 2 146" xfId="16340"/>
    <cellStyle name="Separador de milhares 2 2 146 2" xfId="25595"/>
    <cellStyle name="Separador de milhares 2 2 147" xfId="16341"/>
    <cellStyle name="Separador de milhares 2 2 147 2" xfId="25596"/>
    <cellStyle name="Separador de milhares 2 2 148" xfId="16342"/>
    <cellStyle name="Separador de milhares 2 2 148 2" xfId="25597"/>
    <cellStyle name="Separador de milhares 2 2 149" xfId="16343"/>
    <cellStyle name="Separador de milhares 2 2 149 2" xfId="25598"/>
    <cellStyle name="Separador de milhares 2 2 15" xfId="16344"/>
    <cellStyle name="Separador de milhares 2 2 15 2" xfId="25599"/>
    <cellStyle name="Separador de milhares 2 2 150" xfId="16345"/>
    <cellStyle name="Separador de milhares 2 2 150 2" xfId="25600"/>
    <cellStyle name="Separador de milhares 2 2 151" xfId="16346"/>
    <cellStyle name="Separador de milhares 2 2 151 2" xfId="25601"/>
    <cellStyle name="Separador de milhares 2 2 152" xfId="16347"/>
    <cellStyle name="Separador de milhares 2 2 152 2" xfId="25602"/>
    <cellStyle name="Separador de milhares 2 2 153" xfId="16348"/>
    <cellStyle name="Separador de milhares 2 2 153 2" xfId="25603"/>
    <cellStyle name="Separador de milhares 2 2 154" xfId="16349"/>
    <cellStyle name="Separador de milhares 2 2 154 2" xfId="25604"/>
    <cellStyle name="Separador de milhares 2 2 155" xfId="16350"/>
    <cellStyle name="Separador de milhares 2 2 155 2" xfId="25605"/>
    <cellStyle name="Separador de milhares 2 2 156" xfId="16351"/>
    <cellStyle name="Separador de milhares 2 2 156 2" xfId="25606"/>
    <cellStyle name="Separador de milhares 2 2 157" xfId="16352"/>
    <cellStyle name="Separador de milhares 2 2 157 2" xfId="25607"/>
    <cellStyle name="Separador de milhares 2 2 158" xfId="16353"/>
    <cellStyle name="Separador de milhares 2 2 158 2" xfId="25608"/>
    <cellStyle name="Separador de milhares 2 2 158 7" xfId="16354"/>
    <cellStyle name="Separador de milhares 2 2 159" xfId="16355"/>
    <cellStyle name="Separador de milhares 2 2 159 2" xfId="25609"/>
    <cellStyle name="Separador de milhares 2 2 16" xfId="16356"/>
    <cellStyle name="Separador de milhares 2 2 16 2" xfId="25610"/>
    <cellStyle name="Separador de milhares 2 2 160" xfId="16357"/>
    <cellStyle name="Separador de milhares 2 2 160 2" xfId="25611"/>
    <cellStyle name="Separador de milhares 2 2 161" xfId="16358"/>
    <cellStyle name="Separador de milhares 2 2 161 2" xfId="25612"/>
    <cellStyle name="Separador de milhares 2 2 162" xfId="16359"/>
    <cellStyle name="Separador de milhares 2 2 162 2" xfId="25613"/>
    <cellStyle name="Separador de milhares 2 2 163" xfId="16360"/>
    <cellStyle name="Separador de milhares 2 2 163 2" xfId="25614"/>
    <cellStyle name="Separador de milhares 2 2 164" xfId="16361"/>
    <cellStyle name="Separador de milhares 2 2 164 2" xfId="25615"/>
    <cellStyle name="Separador de milhares 2 2 165" xfId="16362"/>
    <cellStyle name="Separador de milhares 2 2 165 2" xfId="25616"/>
    <cellStyle name="Separador de milhares 2 2 166" xfId="16363"/>
    <cellStyle name="Separador de milhares 2 2 166 2" xfId="25617"/>
    <cellStyle name="Separador de milhares 2 2 167" xfId="16364"/>
    <cellStyle name="Separador de milhares 2 2 167 2" xfId="25618"/>
    <cellStyle name="Separador de milhares 2 2 168" xfId="16365"/>
    <cellStyle name="Separador de milhares 2 2 168 2" xfId="25619"/>
    <cellStyle name="Separador de milhares 2 2 169" xfId="16366"/>
    <cellStyle name="Separador de milhares 2 2 169 2" xfId="25620"/>
    <cellStyle name="Separador de milhares 2 2 17" xfId="16367"/>
    <cellStyle name="Separador de milhares 2 2 17 2" xfId="25621"/>
    <cellStyle name="Separador de milhares 2 2 170" xfId="16368"/>
    <cellStyle name="Separador de milhares 2 2 170 2" xfId="25622"/>
    <cellStyle name="Separador de milhares 2 2 171" xfId="16369"/>
    <cellStyle name="Separador de milhares 2 2 171 2" xfId="25623"/>
    <cellStyle name="Separador de milhares 2 2 172" xfId="16370"/>
    <cellStyle name="Separador de milhares 2 2 172 2" xfId="25624"/>
    <cellStyle name="Separador de milhares 2 2 173" xfId="16371"/>
    <cellStyle name="Separador de milhares 2 2 173 2" xfId="25625"/>
    <cellStyle name="Separador de milhares 2 2 174" xfId="16372"/>
    <cellStyle name="Separador de milhares 2 2 174 2" xfId="25626"/>
    <cellStyle name="Separador de milhares 2 2 175" xfId="16373"/>
    <cellStyle name="Separador de milhares 2 2 175 2" xfId="25627"/>
    <cellStyle name="Separador de milhares 2 2 176" xfId="16374"/>
    <cellStyle name="Separador de milhares 2 2 176 2" xfId="25628"/>
    <cellStyle name="Separador de milhares 2 2 177" xfId="16375"/>
    <cellStyle name="Separador de milhares 2 2 177 2" xfId="25629"/>
    <cellStyle name="Separador de milhares 2 2 178" xfId="16376"/>
    <cellStyle name="Separador de milhares 2 2 178 2" xfId="25630"/>
    <cellStyle name="Separador de milhares 2 2 179" xfId="16377"/>
    <cellStyle name="Separador de milhares 2 2 179 2" xfId="25631"/>
    <cellStyle name="Separador de milhares 2 2 18" xfId="16378"/>
    <cellStyle name="Separador de milhares 2 2 18 2" xfId="25632"/>
    <cellStyle name="Separador de milhares 2 2 180" xfId="16379"/>
    <cellStyle name="Separador de milhares 2 2 180 2" xfId="25633"/>
    <cellStyle name="Separador de milhares 2 2 181" xfId="16380"/>
    <cellStyle name="Separador de milhares 2 2 181 2" xfId="25634"/>
    <cellStyle name="Separador de milhares 2 2 182" xfId="16381"/>
    <cellStyle name="Separador de milhares 2 2 182 2" xfId="25635"/>
    <cellStyle name="Separador de milhares 2 2 183" xfId="16382"/>
    <cellStyle name="Separador de milhares 2 2 183 2" xfId="25636"/>
    <cellStyle name="Separador de milhares 2 2 184" xfId="16383"/>
    <cellStyle name="Separador de milhares 2 2 184 2" xfId="25637"/>
    <cellStyle name="Separador de milhares 2 2 185" xfId="16384"/>
    <cellStyle name="Separador de milhares 2 2 185 2" xfId="25638"/>
    <cellStyle name="Separador de milhares 2 2 186" xfId="16385"/>
    <cellStyle name="Separador de milhares 2 2 186 2" xfId="25639"/>
    <cellStyle name="Separador de milhares 2 2 187" xfId="16386"/>
    <cellStyle name="Separador de milhares 2 2 187 2" xfId="25640"/>
    <cellStyle name="Separador de milhares 2 2 188" xfId="16387"/>
    <cellStyle name="Separador de milhares 2 2 188 2" xfId="25641"/>
    <cellStyle name="Separador de milhares 2 2 189" xfId="16388"/>
    <cellStyle name="Separador de milhares 2 2 189 2" xfId="25642"/>
    <cellStyle name="Separador de milhares 2 2 19" xfId="16389"/>
    <cellStyle name="Separador de milhares 2 2 19 2" xfId="25643"/>
    <cellStyle name="Separador de milhares 2 2 190" xfId="16390"/>
    <cellStyle name="Separador de milhares 2 2 190 2" xfId="25644"/>
    <cellStyle name="Separador de milhares 2 2 191" xfId="16391"/>
    <cellStyle name="Separador de milhares 2 2 191 2" xfId="25645"/>
    <cellStyle name="Separador de milhares 2 2 192" xfId="16392"/>
    <cellStyle name="Separador de milhares 2 2 192 2" xfId="25646"/>
    <cellStyle name="Separador de milhares 2 2 193" xfId="16393"/>
    <cellStyle name="Separador de milhares 2 2 193 2" xfId="25647"/>
    <cellStyle name="Separador de milhares 2 2 194" xfId="16394"/>
    <cellStyle name="Separador de milhares 2 2 194 2" xfId="25648"/>
    <cellStyle name="Separador de milhares 2 2 195" xfId="16395"/>
    <cellStyle name="Separador de milhares 2 2 195 2" xfId="25649"/>
    <cellStyle name="Separador de milhares 2 2 196" xfId="16396"/>
    <cellStyle name="Separador de milhares 2 2 196 2" xfId="25650"/>
    <cellStyle name="Separador de milhares 2 2 197" xfId="16397"/>
    <cellStyle name="Separador de milhares 2 2 197 2" xfId="25651"/>
    <cellStyle name="Separador de milhares 2 2 198" xfId="16398"/>
    <cellStyle name="Separador de milhares 2 2 198 2" xfId="25652"/>
    <cellStyle name="Separador de milhares 2 2 199" xfId="16399"/>
    <cellStyle name="Separador de milhares 2 2 199 2" xfId="25653"/>
    <cellStyle name="Separador de milhares 2 2 2" xfId="16400"/>
    <cellStyle name="Separador de milhares 2 2 2 10" xfId="16401"/>
    <cellStyle name="Separador de milhares 2 2 2 10 2" xfId="25655"/>
    <cellStyle name="Separador de milhares 2 2 2 100" xfId="16402"/>
    <cellStyle name="Separador de milhares 2 2 2 100 2" xfId="25656"/>
    <cellStyle name="Separador de milhares 2 2 2 101" xfId="16403"/>
    <cellStyle name="Separador de milhares 2 2 2 101 2" xfId="25657"/>
    <cellStyle name="Separador de milhares 2 2 2 102" xfId="16404"/>
    <cellStyle name="Separador de milhares 2 2 2 102 2" xfId="25658"/>
    <cellStyle name="Separador de milhares 2 2 2 103" xfId="16405"/>
    <cellStyle name="Separador de milhares 2 2 2 103 2" xfId="25659"/>
    <cellStyle name="Separador de milhares 2 2 2 104" xfId="16406"/>
    <cellStyle name="Separador de milhares 2 2 2 104 2" xfId="25660"/>
    <cellStyle name="Separador de milhares 2 2 2 105" xfId="16407"/>
    <cellStyle name="Separador de milhares 2 2 2 105 2" xfId="25661"/>
    <cellStyle name="Separador de milhares 2 2 2 106" xfId="16408"/>
    <cellStyle name="Separador de milhares 2 2 2 106 2" xfId="25662"/>
    <cellStyle name="Separador de milhares 2 2 2 107" xfId="16409"/>
    <cellStyle name="Separador de milhares 2 2 2 107 2" xfId="25663"/>
    <cellStyle name="Separador de milhares 2 2 2 108" xfId="16410"/>
    <cellStyle name="Separador de milhares 2 2 2 108 2" xfId="25664"/>
    <cellStyle name="Separador de milhares 2 2 2 109" xfId="16411"/>
    <cellStyle name="Separador de milhares 2 2 2 109 2" xfId="25665"/>
    <cellStyle name="Separador de milhares 2 2 2 11" xfId="16412"/>
    <cellStyle name="Separador de milhares 2 2 2 11 2" xfId="25666"/>
    <cellStyle name="Separador de milhares 2 2 2 110" xfId="16413"/>
    <cellStyle name="Separador de milhares 2 2 2 110 2" xfId="25667"/>
    <cellStyle name="Separador de milhares 2 2 2 111" xfId="16414"/>
    <cellStyle name="Separador de milhares 2 2 2 111 2" xfId="25668"/>
    <cellStyle name="Separador de milhares 2 2 2 112" xfId="16415"/>
    <cellStyle name="Separador de milhares 2 2 2 112 2" xfId="25669"/>
    <cellStyle name="Separador de milhares 2 2 2 113" xfId="16416"/>
    <cellStyle name="Separador de milhares 2 2 2 113 2" xfId="25670"/>
    <cellStyle name="Separador de milhares 2 2 2 114" xfId="16417"/>
    <cellStyle name="Separador de milhares 2 2 2 114 2" xfId="25671"/>
    <cellStyle name="Separador de milhares 2 2 2 115" xfId="16418"/>
    <cellStyle name="Separador de milhares 2 2 2 115 2" xfId="25672"/>
    <cellStyle name="Separador de milhares 2 2 2 116" xfId="16419"/>
    <cellStyle name="Separador de milhares 2 2 2 116 2" xfId="25673"/>
    <cellStyle name="Separador de milhares 2 2 2 117" xfId="16420"/>
    <cellStyle name="Separador de milhares 2 2 2 117 2" xfId="25674"/>
    <cellStyle name="Separador de milhares 2 2 2 118" xfId="16421"/>
    <cellStyle name="Separador de milhares 2 2 2 118 2" xfId="25675"/>
    <cellStyle name="Separador de milhares 2 2 2 119" xfId="16422"/>
    <cellStyle name="Separador de milhares 2 2 2 119 2" xfId="25676"/>
    <cellStyle name="Separador de milhares 2 2 2 12" xfId="16423"/>
    <cellStyle name="Separador de milhares 2 2 2 12 2" xfId="25677"/>
    <cellStyle name="Separador de milhares 2 2 2 120" xfId="16424"/>
    <cellStyle name="Separador de milhares 2 2 2 120 2" xfId="25678"/>
    <cellStyle name="Separador de milhares 2 2 2 121" xfId="16425"/>
    <cellStyle name="Separador de milhares 2 2 2 121 2" xfId="25679"/>
    <cellStyle name="Separador de milhares 2 2 2 122" xfId="16426"/>
    <cellStyle name="Separador de milhares 2 2 2 122 2" xfId="25680"/>
    <cellStyle name="Separador de milhares 2 2 2 123" xfId="16427"/>
    <cellStyle name="Separador de milhares 2 2 2 123 2" xfId="25681"/>
    <cellStyle name="Separador de milhares 2 2 2 124" xfId="16428"/>
    <cellStyle name="Separador de milhares 2 2 2 124 2" xfId="25682"/>
    <cellStyle name="Separador de milhares 2 2 2 125" xfId="16429"/>
    <cellStyle name="Separador de milhares 2 2 2 125 2" xfId="25683"/>
    <cellStyle name="Separador de milhares 2 2 2 126" xfId="16430"/>
    <cellStyle name="Separador de milhares 2 2 2 126 2" xfId="25684"/>
    <cellStyle name="Separador de milhares 2 2 2 127" xfId="16431"/>
    <cellStyle name="Separador de milhares 2 2 2 127 2" xfId="25685"/>
    <cellStyle name="Separador de milhares 2 2 2 128" xfId="16432"/>
    <cellStyle name="Separador de milhares 2 2 2 128 2" xfId="25686"/>
    <cellStyle name="Separador de milhares 2 2 2 129" xfId="16433"/>
    <cellStyle name="Separador de milhares 2 2 2 129 2" xfId="25687"/>
    <cellStyle name="Separador de milhares 2 2 2 13" xfId="16434"/>
    <cellStyle name="Separador de milhares 2 2 2 13 2" xfId="25688"/>
    <cellStyle name="Separador de milhares 2 2 2 130" xfId="16435"/>
    <cellStyle name="Separador de milhares 2 2 2 130 2" xfId="25689"/>
    <cellStyle name="Separador de milhares 2 2 2 131" xfId="16436"/>
    <cellStyle name="Separador de milhares 2 2 2 131 2" xfId="25690"/>
    <cellStyle name="Separador de milhares 2 2 2 132" xfId="16437"/>
    <cellStyle name="Separador de milhares 2 2 2 132 2" xfId="25691"/>
    <cellStyle name="Separador de milhares 2 2 2 133" xfId="16438"/>
    <cellStyle name="Separador de milhares 2 2 2 133 2" xfId="25692"/>
    <cellStyle name="Separador de milhares 2 2 2 134" xfId="16439"/>
    <cellStyle name="Separador de milhares 2 2 2 134 2" xfId="25693"/>
    <cellStyle name="Separador de milhares 2 2 2 135" xfId="16440"/>
    <cellStyle name="Separador de milhares 2 2 2 135 2" xfId="25694"/>
    <cellStyle name="Separador de milhares 2 2 2 136" xfId="16441"/>
    <cellStyle name="Separador de milhares 2 2 2 136 2" xfId="25695"/>
    <cellStyle name="Separador de milhares 2 2 2 137" xfId="16442"/>
    <cellStyle name="Separador de milhares 2 2 2 137 2" xfId="25696"/>
    <cellStyle name="Separador de milhares 2 2 2 138" xfId="16443"/>
    <cellStyle name="Separador de milhares 2 2 2 138 2" xfId="25697"/>
    <cellStyle name="Separador de milhares 2 2 2 139" xfId="16444"/>
    <cellStyle name="Separador de milhares 2 2 2 139 2" xfId="25698"/>
    <cellStyle name="Separador de milhares 2 2 2 14" xfId="16445"/>
    <cellStyle name="Separador de milhares 2 2 2 14 2" xfId="25699"/>
    <cellStyle name="Separador de milhares 2 2 2 140" xfId="16446"/>
    <cellStyle name="Separador de milhares 2 2 2 140 2" xfId="25700"/>
    <cellStyle name="Separador de milhares 2 2 2 141" xfId="16447"/>
    <cellStyle name="Separador de milhares 2 2 2 141 2" xfId="25701"/>
    <cellStyle name="Separador de milhares 2 2 2 142" xfId="16448"/>
    <cellStyle name="Separador de milhares 2 2 2 142 2" xfId="25702"/>
    <cellStyle name="Separador de milhares 2 2 2 143" xfId="16449"/>
    <cellStyle name="Separador de milhares 2 2 2 143 2" xfId="25703"/>
    <cellStyle name="Separador de milhares 2 2 2 144" xfId="16450"/>
    <cellStyle name="Separador de milhares 2 2 2 144 2" xfId="25704"/>
    <cellStyle name="Separador de milhares 2 2 2 145" xfId="16451"/>
    <cellStyle name="Separador de milhares 2 2 2 145 2" xfId="25705"/>
    <cellStyle name="Separador de milhares 2 2 2 146" xfId="16452"/>
    <cellStyle name="Separador de milhares 2 2 2 146 2" xfId="25706"/>
    <cellStyle name="Separador de milhares 2 2 2 147" xfId="16453"/>
    <cellStyle name="Separador de milhares 2 2 2 147 2" xfId="25707"/>
    <cellStyle name="Separador de milhares 2 2 2 148" xfId="16454"/>
    <cellStyle name="Separador de milhares 2 2 2 148 2" xfId="25708"/>
    <cellStyle name="Separador de milhares 2 2 2 149" xfId="16455"/>
    <cellStyle name="Separador de milhares 2 2 2 149 2" xfId="25709"/>
    <cellStyle name="Separador de milhares 2 2 2 15" xfId="16456"/>
    <cellStyle name="Separador de milhares 2 2 2 15 2" xfId="25710"/>
    <cellStyle name="Separador de milhares 2 2 2 150" xfId="16457"/>
    <cellStyle name="Separador de milhares 2 2 2 150 2" xfId="25711"/>
    <cellStyle name="Separador de milhares 2 2 2 151" xfId="16458"/>
    <cellStyle name="Separador de milhares 2 2 2 151 2" xfId="25712"/>
    <cellStyle name="Separador de milhares 2 2 2 152" xfId="16459"/>
    <cellStyle name="Separador de milhares 2 2 2 152 2" xfId="25713"/>
    <cellStyle name="Separador de milhares 2 2 2 153" xfId="16460"/>
    <cellStyle name="Separador de milhares 2 2 2 153 2" xfId="25714"/>
    <cellStyle name="Separador de milhares 2 2 2 154" xfId="16461"/>
    <cellStyle name="Separador de milhares 2 2 2 154 2" xfId="25715"/>
    <cellStyle name="Separador de milhares 2 2 2 155" xfId="16462"/>
    <cellStyle name="Separador de milhares 2 2 2 155 2" xfId="25716"/>
    <cellStyle name="Separador de milhares 2 2 2 156" xfId="16463"/>
    <cellStyle name="Separador de milhares 2 2 2 156 2" xfId="25717"/>
    <cellStyle name="Separador de milhares 2 2 2 157" xfId="16464"/>
    <cellStyle name="Separador de milhares 2 2 2 157 2" xfId="25718"/>
    <cellStyle name="Separador de milhares 2 2 2 158" xfId="16465"/>
    <cellStyle name="Separador de milhares 2 2 2 158 2" xfId="25719"/>
    <cellStyle name="Separador de milhares 2 2 2 159" xfId="16466"/>
    <cellStyle name="Separador de milhares 2 2 2 159 2" xfId="25720"/>
    <cellStyle name="Separador de milhares 2 2 2 16" xfId="16467"/>
    <cellStyle name="Separador de milhares 2 2 2 16 2" xfId="25721"/>
    <cellStyle name="Separador de milhares 2 2 2 160" xfId="16468"/>
    <cellStyle name="Separador de milhares 2 2 2 160 2" xfId="25722"/>
    <cellStyle name="Separador de milhares 2 2 2 161" xfId="16469"/>
    <cellStyle name="Separador de milhares 2 2 2 161 2" xfId="25723"/>
    <cellStyle name="Separador de milhares 2 2 2 162" xfId="16470"/>
    <cellStyle name="Separador de milhares 2 2 2 162 2" xfId="25724"/>
    <cellStyle name="Separador de milhares 2 2 2 163" xfId="16471"/>
    <cellStyle name="Separador de milhares 2 2 2 163 2" xfId="25725"/>
    <cellStyle name="Separador de milhares 2 2 2 164" xfId="16472"/>
    <cellStyle name="Separador de milhares 2 2 2 164 2" xfId="25726"/>
    <cellStyle name="Separador de milhares 2 2 2 165" xfId="16473"/>
    <cellStyle name="Separador de milhares 2 2 2 165 2" xfId="25727"/>
    <cellStyle name="Separador de milhares 2 2 2 166" xfId="16474"/>
    <cellStyle name="Separador de milhares 2 2 2 166 2" xfId="25728"/>
    <cellStyle name="Separador de milhares 2 2 2 167" xfId="16475"/>
    <cellStyle name="Separador de milhares 2 2 2 167 2" xfId="25729"/>
    <cellStyle name="Separador de milhares 2 2 2 168" xfId="16476"/>
    <cellStyle name="Separador de milhares 2 2 2 168 2" xfId="25730"/>
    <cellStyle name="Separador de milhares 2 2 2 169" xfId="16477"/>
    <cellStyle name="Separador de milhares 2 2 2 169 2" xfId="25731"/>
    <cellStyle name="Separador de milhares 2 2 2 17" xfId="16478"/>
    <cellStyle name="Separador de milhares 2 2 2 17 2" xfId="25732"/>
    <cellStyle name="Separador de milhares 2 2 2 170" xfId="16479"/>
    <cellStyle name="Separador de milhares 2 2 2 170 2" xfId="25733"/>
    <cellStyle name="Separador de milhares 2 2 2 171" xfId="16480"/>
    <cellStyle name="Separador de milhares 2 2 2 171 2" xfId="25734"/>
    <cellStyle name="Separador de milhares 2 2 2 172" xfId="16481"/>
    <cellStyle name="Separador de milhares 2 2 2 172 2" xfId="25735"/>
    <cellStyle name="Separador de milhares 2 2 2 173" xfId="16482"/>
    <cellStyle name="Separador de milhares 2 2 2 173 2" xfId="25736"/>
    <cellStyle name="Separador de milhares 2 2 2 174" xfId="16483"/>
    <cellStyle name="Separador de milhares 2 2 2 174 2" xfId="25737"/>
    <cellStyle name="Separador de milhares 2 2 2 175" xfId="16484"/>
    <cellStyle name="Separador de milhares 2 2 2 175 2" xfId="25738"/>
    <cellStyle name="Separador de milhares 2 2 2 176" xfId="16485"/>
    <cellStyle name="Separador de milhares 2 2 2 176 2" xfId="25739"/>
    <cellStyle name="Separador de milhares 2 2 2 177" xfId="16486"/>
    <cellStyle name="Separador de milhares 2 2 2 177 2" xfId="25740"/>
    <cellStyle name="Separador de milhares 2 2 2 178" xfId="16487"/>
    <cellStyle name="Separador de milhares 2 2 2 178 2" xfId="25741"/>
    <cellStyle name="Separador de milhares 2 2 2 179" xfId="16488"/>
    <cellStyle name="Separador de milhares 2 2 2 179 2" xfId="25742"/>
    <cellStyle name="Separador de milhares 2 2 2 18" xfId="16489"/>
    <cellStyle name="Separador de milhares 2 2 2 18 2" xfId="25743"/>
    <cellStyle name="Separador de milhares 2 2 2 180" xfId="16490"/>
    <cellStyle name="Separador de milhares 2 2 2 180 2" xfId="25744"/>
    <cellStyle name="Separador de milhares 2 2 2 181" xfId="16491"/>
    <cellStyle name="Separador de milhares 2 2 2 181 2" xfId="25745"/>
    <cellStyle name="Separador de milhares 2 2 2 182" xfId="16492"/>
    <cellStyle name="Separador de milhares 2 2 2 182 2" xfId="25746"/>
    <cellStyle name="Separador de milhares 2 2 2 183" xfId="16493"/>
    <cellStyle name="Separador de milhares 2 2 2 183 2" xfId="25747"/>
    <cellStyle name="Separador de milhares 2 2 2 184" xfId="16494"/>
    <cellStyle name="Separador de milhares 2 2 2 184 2" xfId="25748"/>
    <cellStyle name="Separador de milhares 2 2 2 185" xfId="16495"/>
    <cellStyle name="Separador de milhares 2 2 2 185 2" xfId="25749"/>
    <cellStyle name="Separador de milhares 2 2 2 186" xfId="16496"/>
    <cellStyle name="Separador de milhares 2 2 2 186 2" xfId="25750"/>
    <cellStyle name="Separador de milhares 2 2 2 187" xfId="16497"/>
    <cellStyle name="Separador de milhares 2 2 2 187 2" xfId="25751"/>
    <cellStyle name="Separador de milhares 2 2 2 188" xfId="16498"/>
    <cellStyle name="Separador de milhares 2 2 2 188 2" xfId="25752"/>
    <cellStyle name="Separador de milhares 2 2 2 189" xfId="25654"/>
    <cellStyle name="Separador de milhares 2 2 2 19" xfId="16499"/>
    <cellStyle name="Separador de milhares 2 2 2 19 2" xfId="25753"/>
    <cellStyle name="Separador de milhares 2 2 2 2" xfId="16500"/>
    <cellStyle name="Separador de milhares 2 2 2 2 2" xfId="25754"/>
    <cellStyle name="Separador de milhares 2 2 2 20" xfId="16501"/>
    <cellStyle name="Separador de milhares 2 2 2 20 2" xfId="25755"/>
    <cellStyle name="Separador de milhares 2 2 2 21" xfId="16502"/>
    <cellStyle name="Separador de milhares 2 2 2 21 2" xfId="25756"/>
    <cellStyle name="Separador de milhares 2 2 2 22" xfId="16503"/>
    <cellStyle name="Separador de milhares 2 2 2 22 2" xfId="25757"/>
    <cellStyle name="Separador de milhares 2 2 2 23" xfId="16504"/>
    <cellStyle name="Separador de milhares 2 2 2 23 2" xfId="25758"/>
    <cellStyle name="Separador de milhares 2 2 2 24" xfId="16505"/>
    <cellStyle name="Separador de milhares 2 2 2 24 2" xfId="25759"/>
    <cellStyle name="Separador de milhares 2 2 2 25" xfId="16506"/>
    <cellStyle name="Separador de milhares 2 2 2 25 2" xfId="25760"/>
    <cellStyle name="Separador de milhares 2 2 2 26" xfId="16507"/>
    <cellStyle name="Separador de milhares 2 2 2 26 2" xfId="25761"/>
    <cellStyle name="Separador de milhares 2 2 2 27" xfId="16508"/>
    <cellStyle name="Separador de milhares 2 2 2 27 2" xfId="25762"/>
    <cellStyle name="Separador de milhares 2 2 2 28" xfId="16509"/>
    <cellStyle name="Separador de milhares 2 2 2 28 2" xfId="25763"/>
    <cellStyle name="Separador de milhares 2 2 2 29" xfId="16510"/>
    <cellStyle name="Separador de milhares 2 2 2 29 2" xfId="25764"/>
    <cellStyle name="Separador de milhares 2 2 2 3" xfId="16511"/>
    <cellStyle name="Separador de milhares 2 2 2 3 2" xfId="25765"/>
    <cellStyle name="Separador de milhares 2 2 2 30" xfId="16512"/>
    <cellStyle name="Separador de milhares 2 2 2 30 2" xfId="25766"/>
    <cellStyle name="Separador de milhares 2 2 2 31" xfId="16513"/>
    <cellStyle name="Separador de milhares 2 2 2 31 2" xfId="25767"/>
    <cellStyle name="Separador de milhares 2 2 2 32" xfId="16514"/>
    <cellStyle name="Separador de milhares 2 2 2 32 2" xfId="25768"/>
    <cellStyle name="Separador de milhares 2 2 2 33" xfId="16515"/>
    <cellStyle name="Separador de milhares 2 2 2 33 2" xfId="25769"/>
    <cellStyle name="Separador de milhares 2 2 2 34" xfId="16516"/>
    <cellStyle name="Separador de milhares 2 2 2 34 2" xfId="25770"/>
    <cellStyle name="Separador de milhares 2 2 2 35" xfId="16517"/>
    <cellStyle name="Separador de milhares 2 2 2 35 2" xfId="25771"/>
    <cellStyle name="Separador de milhares 2 2 2 36" xfId="16518"/>
    <cellStyle name="Separador de milhares 2 2 2 36 2" xfId="25772"/>
    <cellStyle name="Separador de milhares 2 2 2 37" xfId="16519"/>
    <cellStyle name="Separador de milhares 2 2 2 37 2" xfId="25773"/>
    <cellStyle name="Separador de milhares 2 2 2 38" xfId="16520"/>
    <cellStyle name="Separador de milhares 2 2 2 38 2" xfId="25774"/>
    <cellStyle name="Separador de milhares 2 2 2 39" xfId="16521"/>
    <cellStyle name="Separador de milhares 2 2 2 39 2" xfId="25775"/>
    <cellStyle name="Separador de milhares 2 2 2 4" xfId="16522"/>
    <cellStyle name="Separador de milhares 2 2 2 4 10" xfId="16523"/>
    <cellStyle name="Separador de milhares 2 2 2 4 10 2" xfId="25777"/>
    <cellStyle name="Separador de milhares 2 2 2 4 11" xfId="16524"/>
    <cellStyle name="Separador de milhares 2 2 2 4 11 2" xfId="25778"/>
    <cellStyle name="Separador de milhares 2 2 2 4 12" xfId="16525"/>
    <cellStyle name="Separador de milhares 2 2 2 4 12 2" xfId="25779"/>
    <cellStyle name="Separador de milhares 2 2 2 4 13" xfId="16526"/>
    <cellStyle name="Separador de milhares 2 2 2 4 13 2" xfId="25780"/>
    <cellStyle name="Separador de milhares 2 2 2 4 14" xfId="16527"/>
    <cellStyle name="Separador de milhares 2 2 2 4 14 2" xfId="25781"/>
    <cellStyle name="Separador de milhares 2 2 2 4 15" xfId="16528"/>
    <cellStyle name="Separador de milhares 2 2 2 4 15 2" xfId="25782"/>
    <cellStyle name="Separador de milhares 2 2 2 4 16" xfId="16529"/>
    <cellStyle name="Separador de milhares 2 2 2 4 16 2" xfId="25783"/>
    <cellStyle name="Separador de milhares 2 2 2 4 17" xfId="16530"/>
    <cellStyle name="Separador de milhares 2 2 2 4 17 2" xfId="25784"/>
    <cellStyle name="Separador de milhares 2 2 2 4 18" xfId="16531"/>
    <cellStyle name="Separador de milhares 2 2 2 4 18 2" xfId="25785"/>
    <cellStyle name="Separador de milhares 2 2 2 4 19" xfId="16532"/>
    <cellStyle name="Separador de milhares 2 2 2 4 19 2" xfId="25786"/>
    <cellStyle name="Separador de milhares 2 2 2 4 2" xfId="16533"/>
    <cellStyle name="Separador de milhares 2 2 2 4 2 10" xfId="16534"/>
    <cellStyle name="Separador de milhares 2 2 2 4 2 10 2" xfId="25787"/>
    <cellStyle name="Separador de milhares 2 2 2 4 2 11" xfId="16535"/>
    <cellStyle name="Separador de milhares 2 2 2 4 2 11 2" xfId="25788"/>
    <cellStyle name="Separador de milhares 2 2 2 4 2 12" xfId="16536"/>
    <cellStyle name="Separador de milhares 2 2 2 4 2 12 2" xfId="25789"/>
    <cellStyle name="Separador de milhares 2 2 2 4 2 13" xfId="16537"/>
    <cellStyle name="Separador de milhares 2 2 2 4 2 13 2" xfId="25790"/>
    <cellStyle name="Separador de milhares 2 2 2 4 2 2" xfId="16538"/>
    <cellStyle name="Separador de milhares 2 2 2 4 2 2 2" xfId="25791"/>
    <cellStyle name="Separador de milhares 2 2 2 4 2 3" xfId="16539"/>
    <cellStyle name="Separador de milhares 2 2 2 4 2 3 2" xfId="25792"/>
    <cellStyle name="Separador de milhares 2 2 2 4 2 4" xfId="16540"/>
    <cellStyle name="Separador de milhares 2 2 2 4 2 4 2" xfId="25793"/>
    <cellStyle name="Separador de milhares 2 2 2 4 2 5" xfId="16541"/>
    <cellStyle name="Separador de milhares 2 2 2 4 2 5 2" xfId="25794"/>
    <cellStyle name="Separador de milhares 2 2 2 4 2 6" xfId="16542"/>
    <cellStyle name="Separador de milhares 2 2 2 4 2 6 2" xfId="25795"/>
    <cellStyle name="Separador de milhares 2 2 2 4 2 7" xfId="16543"/>
    <cellStyle name="Separador de milhares 2 2 2 4 2 7 2" xfId="25796"/>
    <cellStyle name="Separador de milhares 2 2 2 4 2 8" xfId="16544"/>
    <cellStyle name="Separador de milhares 2 2 2 4 2 8 2" xfId="25797"/>
    <cellStyle name="Separador de milhares 2 2 2 4 2 9" xfId="16545"/>
    <cellStyle name="Separador de milhares 2 2 2 4 2 9 2" xfId="25798"/>
    <cellStyle name="Separador de milhares 2 2 2 4 20" xfId="16546"/>
    <cellStyle name="Separador de milhares 2 2 2 4 20 2" xfId="25799"/>
    <cellStyle name="Separador de milhares 2 2 2 4 21" xfId="16547"/>
    <cellStyle name="Separador de milhares 2 2 2 4 21 2" xfId="25800"/>
    <cellStyle name="Separador de milhares 2 2 2 4 22" xfId="16548"/>
    <cellStyle name="Separador de milhares 2 2 2 4 22 2" xfId="25801"/>
    <cellStyle name="Separador de milhares 2 2 2 4 23" xfId="16549"/>
    <cellStyle name="Separador de milhares 2 2 2 4 23 2" xfId="25802"/>
    <cellStyle name="Separador de milhares 2 2 2 4 24" xfId="16550"/>
    <cellStyle name="Separador de milhares 2 2 2 4 24 2" xfId="25803"/>
    <cellStyle name="Separador de milhares 2 2 2 4 25" xfId="16551"/>
    <cellStyle name="Separador de milhares 2 2 2 4 25 2" xfId="25804"/>
    <cellStyle name="Separador de milhares 2 2 2 4 26" xfId="16552"/>
    <cellStyle name="Separador de milhares 2 2 2 4 26 2" xfId="25805"/>
    <cellStyle name="Separador de milhares 2 2 2 4 27" xfId="16553"/>
    <cellStyle name="Separador de milhares 2 2 2 4 27 2" xfId="25806"/>
    <cellStyle name="Separador de milhares 2 2 2 4 28" xfId="16554"/>
    <cellStyle name="Separador de milhares 2 2 2 4 28 2" xfId="25807"/>
    <cellStyle name="Separador de milhares 2 2 2 4 29" xfId="16555"/>
    <cellStyle name="Separador de milhares 2 2 2 4 29 2" xfId="25808"/>
    <cellStyle name="Separador de milhares 2 2 2 4 3" xfId="16556"/>
    <cellStyle name="Separador de milhares 2 2 2 4 3 2" xfId="25809"/>
    <cellStyle name="Separador de milhares 2 2 2 4 30" xfId="16557"/>
    <cellStyle name="Separador de milhares 2 2 2 4 31" xfId="16558"/>
    <cellStyle name="Separador de milhares 2 2 2 4 32" xfId="16559"/>
    <cellStyle name="Separador de milhares 2 2 2 4 33" xfId="16560"/>
    <cellStyle name="Separador de milhares 2 2 2 4 34" xfId="16561"/>
    <cellStyle name="Separador de milhares 2 2 2 4 35" xfId="16562"/>
    <cellStyle name="Separador de milhares 2 2 2 4 36" xfId="16563"/>
    <cellStyle name="Separador de milhares 2 2 2 4 37" xfId="16564"/>
    <cellStyle name="Separador de milhares 2 2 2 4 38" xfId="16565"/>
    <cellStyle name="Separador de milhares 2 2 2 4 39" xfId="16566"/>
    <cellStyle name="Separador de milhares 2 2 2 4 4" xfId="16567"/>
    <cellStyle name="Separador de milhares 2 2 2 4 4 2" xfId="25810"/>
    <cellStyle name="Separador de milhares 2 2 2 4 40" xfId="16568"/>
    <cellStyle name="Separador de milhares 2 2 2 4 41" xfId="25776"/>
    <cellStyle name="Separador de milhares 2 2 2 4 5" xfId="16569"/>
    <cellStyle name="Separador de milhares 2 2 2 4 5 2" xfId="25811"/>
    <cellStyle name="Separador de milhares 2 2 2 4 6" xfId="16570"/>
    <cellStyle name="Separador de milhares 2 2 2 4 6 2" xfId="25812"/>
    <cellStyle name="Separador de milhares 2 2 2 4 7" xfId="16571"/>
    <cellStyle name="Separador de milhares 2 2 2 4 7 2" xfId="25813"/>
    <cellStyle name="Separador de milhares 2 2 2 4 8" xfId="16572"/>
    <cellStyle name="Separador de milhares 2 2 2 4 8 2" xfId="25814"/>
    <cellStyle name="Separador de milhares 2 2 2 4 9" xfId="16573"/>
    <cellStyle name="Separador de milhares 2 2 2 4 9 2" xfId="25815"/>
    <cellStyle name="Separador de milhares 2 2 2 40" xfId="16574"/>
    <cellStyle name="Separador de milhares 2 2 2 40 2" xfId="25816"/>
    <cellStyle name="Separador de milhares 2 2 2 41" xfId="16575"/>
    <cellStyle name="Separador de milhares 2 2 2 41 2" xfId="25817"/>
    <cellStyle name="Separador de milhares 2 2 2 42" xfId="16576"/>
    <cellStyle name="Separador de milhares 2 2 2 42 2" xfId="25818"/>
    <cellStyle name="Separador de milhares 2 2 2 43" xfId="16577"/>
    <cellStyle name="Separador de milhares 2 2 2 43 2" xfId="25819"/>
    <cellStyle name="Separador de milhares 2 2 2 44" xfId="16578"/>
    <cellStyle name="Separador de milhares 2 2 2 44 2" xfId="25820"/>
    <cellStyle name="Separador de milhares 2 2 2 45" xfId="16579"/>
    <cellStyle name="Separador de milhares 2 2 2 45 2" xfId="25821"/>
    <cellStyle name="Separador de milhares 2 2 2 46" xfId="16580"/>
    <cellStyle name="Separador de milhares 2 2 2 46 2" xfId="25822"/>
    <cellStyle name="Separador de milhares 2 2 2 47" xfId="16581"/>
    <cellStyle name="Separador de milhares 2 2 2 47 2" xfId="25823"/>
    <cellStyle name="Separador de milhares 2 2 2 48" xfId="16582"/>
    <cellStyle name="Separador de milhares 2 2 2 48 2" xfId="25824"/>
    <cellStyle name="Separador de milhares 2 2 2 49" xfId="16583"/>
    <cellStyle name="Separador de milhares 2 2 2 49 2" xfId="25825"/>
    <cellStyle name="Separador de milhares 2 2 2 5" xfId="16584"/>
    <cellStyle name="Separador de milhares 2 2 2 5 2" xfId="25826"/>
    <cellStyle name="Separador de milhares 2 2 2 50" xfId="16585"/>
    <cellStyle name="Separador de milhares 2 2 2 50 2" xfId="25827"/>
    <cellStyle name="Separador de milhares 2 2 2 51" xfId="16586"/>
    <cellStyle name="Separador de milhares 2 2 2 51 2" xfId="25828"/>
    <cellStyle name="Separador de milhares 2 2 2 52" xfId="16587"/>
    <cellStyle name="Separador de milhares 2 2 2 52 2" xfId="25829"/>
    <cellStyle name="Separador de milhares 2 2 2 53" xfId="16588"/>
    <cellStyle name="Separador de milhares 2 2 2 53 2" xfId="25830"/>
    <cellStyle name="Separador de milhares 2 2 2 54" xfId="16589"/>
    <cellStyle name="Separador de milhares 2 2 2 54 2" xfId="25831"/>
    <cellStyle name="Separador de milhares 2 2 2 55" xfId="16590"/>
    <cellStyle name="Separador de milhares 2 2 2 55 2" xfId="25832"/>
    <cellStyle name="Separador de milhares 2 2 2 56" xfId="16591"/>
    <cellStyle name="Separador de milhares 2 2 2 56 2" xfId="25833"/>
    <cellStyle name="Separador de milhares 2 2 2 57" xfId="16592"/>
    <cellStyle name="Separador de milhares 2 2 2 57 2" xfId="25834"/>
    <cellStyle name="Separador de milhares 2 2 2 58" xfId="16593"/>
    <cellStyle name="Separador de milhares 2 2 2 58 2" xfId="25835"/>
    <cellStyle name="Separador de milhares 2 2 2 59" xfId="16594"/>
    <cellStyle name="Separador de milhares 2 2 2 59 2" xfId="25836"/>
    <cellStyle name="Separador de milhares 2 2 2 6" xfId="16595"/>
    <cellStyle name="Separador de milhares 2 2 2 6 2" xfId="25837"/>
    <cellStyle name="Separador de milhares 2 2 2 60" xfId="16596"/>
    <cellStyle name="Separador de milhares 2 2 2 60 2" xfId="25838"/>
    <cellStyle name="Separador de milhares 2 2 2 61" xfId="16597"/>
    <cellStyle name="Separador de milhares 2 2 2 61 2" xfId="25839"/>
    <cellStyle name="Separador de milhares 2 2 2 62" xfId="16598"/>
    <cellStyle name="Separador de milhares 2 2 2 62 2" xfId="25840"/>
    <cellStyle name="Separador de milhares 2 2 2 63" xfId="16599"/>
    <cellStyle name="Separador de milhares 2 2 2 63 2" xfId="25841"/>
    <cellStyle name="Separador de milhares 2 2 2 64" xfId="16600"/>
    <cellStyle name="Separador de milhares 2 2 2 64 2" xfId="25842"/>
    <cellStyle name="Separador de milhares 2 2 2 65" xfId="16601"/>
    <cellStyle name="Separador de milhares 2 2 2 65 2" xfId="25843"/>
    <cellStyle name="Separador de milhares 2 2 2 66" xfId="16602"/>
    <cellStyle name="Separador de milhares 2 2 2 66 2" xfId="25844"/>
    <cellStyle name="Separador de milhares 2 2 2 67" xfId="16603"/>
    <cellStyle name="Separador de milhares 2 2 2 67 2" xfId="25845"/>
    <cellStyle name="Separador de milhares 2 2 2 68" xfId="16604"/>
    <cellStyle name="Separador de milhares 2 2 2 68 2" xfId="25846"/>
    <cellStyle name="Separador de milhares 2 2 2 69" xfId="16605"/>
    <cellStyle name="Separador de milhares 2 2 2 69 2" xfId="25847"/>
    <cellStyle name="Separador de milhares 2 2 2 7" xfId="16606"/>
    <cellStyle name="Separador de milhares 2 2 2 7 2" xfId="25848"/>
    <cellStyle name="Separador de milhares 2 2 2 70" xfId="16607"/>
    <cellStyle name="Separador de milhares 2 2 2 70 2" xfId="25849"/>
    <cellStyle name="Separador de milhares 2 2 2 71" xfId="16608"/>
    <cellStyle name="Separador de milhares 2 2 2 71 2" xfId="25850"/>
    <cellStyle name="Separador de milhares 2 2 2 72" xfId="16609"/>
    <cellStyle name="Separador de milhares 2 2 2 72 2" xfId="25851"/>
    <cellStyle name="Separador de milhares 2 2 2 73" xfId="16610"/>
    <cellStyle name="Separador de milhares 2 2 2 73 2" xfId="25852"/>
    <cellStyle name="Separador de milhares 2 2 2 74" xfId="16611"/>
    <cellStyle name="Separador de milhares 2 2 2 74 2" xfId="25853"/>
    <cellStyle name="Separador de milhares 2 2 2 75" xfId="16612"/>
    <cellStyle name="Separador de milhares 2 2 2 75 2" xfId="25854"/>
    <cellStyle name="Separador de milhares 2 2 2 76" xfId="16613"/>
    <cellStyle name="Separador de milhares 2 2 2 76 2" xfId="25855"/>
    <cellStyle name="Separador de milhares 2 2 2 77" xfId="16614"/>
    <cellStyle name="Separador de milhares 2 2 2 77 2" xfId="25856"/>
    <cellStyle name="Separador de milhares 2 2 2 78" xfId="16615"/>
    <cellStyle name="Separador de milhares 2 2 2 78 2" xfId="25857"/>
    <cellStyle name="Separador de milhares 2 2 2 79" xfId="16616"/>
    <cellStyle name="Separador de milhares 2 2 2 79 2" xfId="25858"/>
    <cellStyle name="Separador de milhares 2 2 2 8" xfId="16617"/>
    <cellStyle name="Separador de milhares 2 2 2 8 2" xfId="25859"/>
    <cellStyle name="Separador de milhares 2 2 2 80" xfId="16618"/>
    <cellStyle name="Separador de milhares 2 2 2 80 2" xfId="25860"/>
    <cellStyle name="Separador de milhares 2 2 2 81" xfId="16619"/>
    <cellStyle name="Separador de milhares 2 2 2 81 2" xfId="25861"/>
    <cellStyle name="Separador de milhares 2 2 2 82" xfId="16620"/>
    <cellStyle name="Separador de milhares 2 2 2 82 2" xfId="25862"/>
    <cellStyle name="Separador de milhares 2 2 2 83" xfId="16621"/>
    <cellStyle name="Separador de milhares 2 2 2 83 2" xfId="25863"/>
    <cellStyle name="Separador de milhares 2 2 2 84" xfId="16622"/>
    <cellStyle name="Separador de milhares 2 2 2 84 2" xfId="25864"/>
    <cellStyle name="Separador de milhares 2 2 2 85" xfId="16623"/>
    <cellStyle name="Separador de milhares 2 2 2 85 2" xfId="25865"/>
    <cellStyle name="Separador de milhares 2 2 2 86" xfId="16624"/>
    <cellStyle name="Separador de milhares 2 2 2 86 2" xfId="25866"/>
    <cellStyle name="Separador de milhares 2 2 2 87" xfId="16625"/>
    <cellStyle name="Separador de milhares 2 2 2 87 2" xfId="25867"/>
    <cellStyle name="Separador de milhares 2 2 2 88" xfId="16626"/>
    <cellStyle name="Separador de milhares 2 2 2 88 2" xfId="25868"/>
    <cellStyle name="Separador de milhares 2 2 2 89" xfId="16627"/>
    <cellStyle name="Separador de milhares 2 2 2 89 2" xfId="25869"/>
    <cellStyle name="Separador de milhares 2 2 2 9" xfId="16628"/>
    <cellStyle name="Separador de milhares 2 2 2 9 2" xfId="25870"/>
    <cellStyle name="Separador de milhares 2 2 2 90" xfId="16629"/>
    <cellStyle name="Separador de milhares 2 2 2 90 2" xfId="25871"/>
    <cellStyle name="Separador de milhares 2 2 2 91" xfId="16630"/>
    <cellStyle name="Separador de milhares 2 2 2 91 2" xfId="25872"/>
    <cellStyle name="Separador de milhares 2 2 2 92" xfId="16631"/>
    <cellStyle name="Separador de milhares 2 2 2 92 2" xfId="25873"/>
    <cellStyle name="Separador de milhares 2 2 2 93" xfId="16632"/>
    <cellStyle name="Separador de milhares 2 2 2 93 2" xfId="25874"/>
    <cellStyle name="Separador de milhares 2 2 2 94" xfId="16633"/>
    <cellStyle name="Separador de milhares 2 2 2 94 2" xfId="25875"/>
    <cellStyle name="Separador de milhares 2 2 2 95" xfId="16634"/>
    <cellStyle name="Separador de milhares 2 2 2 95 2" xfId="25876"/>
    <cellStyle name="Separador de milhares 2 2 2 96" xfId="16635"/>
    <cellStyle name="Separador de milhares 2 2 2 96 2" xfId="25877"/>
    <cellStyle name="Separador de milhares 2 2 2 97" xfId="16636"/>
    <cellStyle name="Separador de milhares 2 2 2 97 2" xfId="25878"/>
    <cellStyle name="Separador de milhares 2 2 2 98" xfId="16637"/>
    <cellStyle name="Separador de milhares 2 2 2 98 2" xfId="25879"/>
    <cellStyle name="Separador de milhares 2 2 2 99" xfId="16638"/>
    <cellStyle name="Separador de milhares 2 2 2 99 2" xfId="25880"/>
    <cellStyle name="Separador de milhares 2 2 20" xfId="16639"/>
    <cellStyle name="Separador de milhares 2 2 20 2" xfId="25881"/>
    <cellStyle name="Separador de milhares 2 2 200" xfId="16640"/>
    <cellStyle name="Separador de milhares 2 2 200 2" xfId="25882"/>
    <cellStyle name="Separador de milhares 2 2 201" xfId="16641"/>
    <cellStyle name="Separador de milhares 2 2 201 2" xfId="25883"/>
    <cellStyle name="Separador de milhares 2 2 202" xfId="16642"/>
    <cellStyle name="Separador de milhares 2 2 202 2" xfId="25884"/>
    <cellStyle name="Separador de milhares 2 2 203" xfId="16643"/>
    <cellStyle name="Separador de milhares 2 2 203 2" xfId="25885"/>
    <cellStyle name="Separador de milhares 2 2 204" xfId="16644"/>
    <cellStyle name="Separador de milhares 2 2 204 2" xfId="25886"/>
    <cellStyle name="Separador de milhares 2 2 205" xfId="16645"/>
    <cellStyle name="Separador de milhares 2 2 205 2" xfId="25887"/>
    <cellStyle name="Separador de milhares 2 2 206" xfId="16646"/>
    <cellStyle name="Separador de milhares 2 2 206 2" xfId="25888"/>
    <cellStyle name="Separador de milhares 2 2 207" xfId="25543"/>
    <cellStyle name="Separador de milhares 2 2 21" xfId="16647"/>
    <cellStyle name="Separador de milhares 2 2 21 2" xfId="25889"/>
    <cellStyle name="Separador de milhares 2 2 22" xfId="16648"/>
    <cellStyle name="Separador de milhares 2 2 22 2" xfId="25890"/>
    <cellStyle name="Separador de milhares 2 2 23" xfId="16649"/>
    <cellStyle name="Separador de milhares 2 2 23 2" xfId="25891"/>
    <cellStyle name="Separador de milhares 2 2 24" xfId="16650"/>
    <cellStyle name="Separador de milhares 2 2 24 2" xfId="25892"/>
    <cellStyle name="Separador de milhares 2 2 25" xfId="16651"/>
    <cellStyle name="Separador de milhares 2 2 25 2" xfId="25893"/>
    <cellStyle name="Separador de milhares 2 2 26" xfId="16652"/>
    <cellStyle name="Separador de milhares 2 2 26 2" xfId="25894"/>
    <cellStyle name="Separador de milhares 2 2 27" xfId="16653"/>
    <cellStyle name="Separador de milhares 2 2 27 2" xfId="25895"/>
    <cellStyle name="Separador de milhares 2 2 28" xfId="16654"/>
    <cellStyle name="Separador de milhares 2 2 28 2" xfId="25896"/>
    <cellStyle name="Separador de milhares 2 2 29" xfId="16655"/>
    <cellStyle name="Separador de milhares 2 2 29 2" xfId="25897"/>
    <cellStyle name="Separador de milhares 2 2 3" xfId="16656"/>
    <cellStyle name="Separador de milhares 2 2 3 2" xfId="25898"/>
    <cellStyle name="Separador de milhares 2 2 30" xfId="16657"/>
    <cellStyle name="Separador de milhares 2 2 30 2" xfId="25899"/>
    <cellStyle name="Separador de milhares 2 2 31" xfId="16658"/>
    <cellStyle name="Separador de milhares 2 2 31 2" xfId="25900"/>
    <cellStyle name="Separador de milhares 2 2 32" xfId="16659"/>
    <cellStyle name="Separador de milhares 2 2 32 2" xfId="25901"/>
    <cellStyle name="Separador de milhares 2 2 33" xfId="16660"/>
    <cellStyle name="Separador de milhares 2 2 33 2" xfId="25902"/>
    <cellStyle name="Separador de milhares 2 2 34" xfId="16661"/>
    <cellStyle name="Separador de milhares 2 2 34 2" xfId="25903"/>
    <cellStyle name="Separador de milhares 2 2 35" xfId="16662"/>
    <cellStyle name="Separador de milhares 2 2 35 2" xfId="25904"/>
    <cellStyle name="Separador de milhares 2 2 36" xfId="16663"/>
    <cellStyle name="Separador de milhares 2 2 36 2" xfId="25905"/>
    <cellStyle name="Separador de milhares 2 2 37" xfId="16664"/>
    <cellStyle name="Separador de milhares 2 2 37 2" xfId="25906"/>
    <cellStyle name="Separador de milhares 2 2 38" xfId="16665"/>
    <cellStyle name="Separador de milhares 2 2 38 2" xfId="25907"/>
    <cellStyle name="Separador de milhares 2 2 39" xfId="16666"/>
    <cellStyle name="Separador de milhares 2 2 39 2" xfId="25908"/>
    <cellStyle name="Separador de milhares 2 2 4" xfId="16667"/>
    <cellStyle name="Separador de milhares 2 2 4 2" xfId="25909"/>
    <cellStyle name="Separador de milhares 2 2 40" xfId="16668"/>
    <cellStyle name="Separador de milhares 2 2 40 2" xfId="25910"/>
    <cellStyle name="Separador de milhares 2 2 41" xfId="16669"/>
    <cellStyle name="Separador de milhares 2 2 41 2" xfId="25911"/>
    <cellStyle name="Separador de milhares 2 2 42" xfId="16670"/>
    <cellStyle name="Separador de milhares 2 2 42 2" xfId="25912"/>
    <cellStyle name="Separador de milhares 2 2 43" xfId="16671"/>
    <cellStyle name="Separador de milhares 2 2 43 2" xfId="25913"/>
    <cellStyle name="Separador de milhares 2 2 44" xfId="16672"/>
    <cellStyle name="Separador de milhares 2 2 44 2" xfId="25914"/>
    <cellStyle name="Separador de milhares 2 2 45" xfId="16673"/>
    <cellStyle name="Separador de milhares 2 2 45 2" xfId="25915"/>
    <cellStyle name="Separador de milhares 2 2 46" xfId="16674"/>
    <cellStyle name="Separador de milhares 2 2 46 2" xfId="25916"/>
    <cellStyle name="Separador de milhares 2 2 47" xfId="16675"/>
    <cellStyle name="Separador de milhares 2 2 47 2" xfId="25917"/>
    <cellStyle name="Separador de milhares 2 2 48" xfId="16676"/>
    <cellStyle name="Separador de milhares 2 2 48 2" xfId="25918"/>
    <cellStyle name="Separador de milhares 2 2 49" xfId="16677"/>
    <cellStyle name="Separador de milhares 2 2 49 2" xfId="25919"/>
    <cellStyle name="Separador de milhares 2 2 5" xfId="16678"/>
    <cellStyle name="Separador de milhares 2 2 5 10" xfId="16679"/>
    <cellStyle name="Separador de milhares 2 2 5 10 2" xfId="25921"/>
    <cellStyle name="Separador de milhares 2 2 5 100" xfId="16680"/>
    <cellStyle name="Separador de milhares 2 2 5 100 2" xfId="25922"/>
    <cellStyle name="Separador de milhares 2 2 5 101" xfId="16681"/>
    <cellStyle name="Separador de milhares 2 2 5 101 2" xfId="25923"/>
    <cellStyle name="Separador de milhares 2 2 5 102" xfId="16682"/>
    <cellStyle name="Separador de milhares 2 2 5 102 2" xfId="25924"/>
    <cellStyle name="Separador de milhares 2 2 5 103" xfId="16683"/>
    <cellStyle name="Separador de milhares 2 2 5 103 2" xfId="25925"/>
    <cellStyle name="Separador de milhares 2 2 5 104" xfId="16684"/>
    <cellStyle name="Separador de milhares 2 2 5 104 2" xfId="25926"/>
    <cellStyle name="Separador de milhares 2 2 5 105" xfId="16685"/>
    <cellStyle name="Separador de milhares 2 2 5 105 2" xfId="25927"/>
    <cellStyle name="Separador de milhares 2 2 5 106" xfId="16686"/>
    <cellStyle name="Separador de milhares 2 2 5 106 2" xfId="25928"/>
    <cellStyle name="Separador de milhares 2 2 5 107" xfId="16687"/>
    <cellStyle name="Separador de milhares 2 2 5 107 2" xfId="25929"/>
    <cellStyle name="Separador de milhares 2 2 5 108" xfId="16688"/>
    <cellStyle name="Separador de milhares 2 2 5 108 2" xfId="25930"/>
    <cellStyle name="Separador de milhares 2 2 5 109" xfId="16689"/>
    <cellStyle name="Separador de milhares 2 2 5 109 2" xfId="25931"/>
    <cellStyle name="Separador de milhares 2 2 5 11" xfId="16690"/>
    <cellStyle name="Separador de milhares 2 2 5 11 2" xfId="25932"/>
    <cellStyle name="Separador de milhares 2 2 5 110" xfId="16691"/>
    <cellStyle name="Separador de milhares 2 2 5 110 2" xfId="25933"/>
    <cellStyle name="Separador de milhares 2 2 5 111" xfId="16692"/>
    <cellStyle name="Separador de milhares 2 2 5 111 2" xfId="25934"/>
    <cellStyle name="Separador de milhares 2 2 5 111 8" xfId="16693"/>
    <cellStyle name="Separador de milhares 2 2 5 112" xfId="16694"/>
    <cellStyle name="Separador de milhares 2 2 5 112 2" xfId="25935"/>
    <cellStyle name="Separador de milhares 2 2 5 113" xfId="16695"/>
    <cellStyle name="Separador de milhares 2 2 5 113 2" xfId="25936"/>
    <cellStyle name="Separador de milhares 2 2 5 114" xfId="16696"/>
    <cellStyle name="Separador de milhares 2 2 5 114 2" xfId="25937"/>
    <cellStyle name="Separador de milhares 2 2 5 115" xfId="16697"/>
    <cellStyle name="Separador de milhares 2 2 5 115 2" xfId="25938"/>
    <cellStyle name="Separador de milhares 2 2 5 116" xfId="16698"/>
    <cellStyle name="Separador de milhares 2 2 5 116 2" xfId="25939"/>
    <cellStyle name="Separador de milhares 2 2 5 117" xfId="16699"/>
    <cellStyle name="Separador de milhares 2 2 5 117 2" xfId="25940"/>
    <cellStyle name="Separador de milhares 2 2 5 118" xfId="16700"/>
    <cellStyle name="Separador de milhares 2 2 5 118 2" xfId="25941"/>
    <cellStyle name="Separador de milhares 2 2 5 119" xfId="16701"/>
    <cellStyle name="Separador de milhares 2 2 5 119 2" xfId="25942"/>
    <cellStyle name="Separador de milhares 2 2 5 12" xfId="16702"/>
    <cellStyle name="Separador de milhares 2 2 5 12 2" xfId="25943"/>
    <cellStyle name="Separador de milhares 2 2 5 120" xfId="16703"/>
    <cellStyle name="Separador de milhares 2 2 5 120 2" xfId="25944"/>
    <cellStyle name="Separador de milhares 2 2 5 121" xfId="16704"/>
    <cellStyle name="Separador de milhares 2 2 5 121 2" xfId="25945"/>
    <cellStyle name="Separador de milhares 2 2 5 122" xfId="16705"/>
    <cellStyle name="Separador de milhares 2 2 5 122 2" xfId="25946"/>
    <cellStyle name="Separador de milhares 2 2 5 123" xfId="16706"/>
    <cellStyle name="Separador de milhares 2 2 5 123 2" xfId="25947"/>
    <cellStyle name="Separador de milhares 2 2 5 124" xfId="16707"/>
    <cellStyle name="Separador de milhares 2 2 5 124 2" xfId="25948"/>
    <cellStyle name="Separador de milhares 2 2 5 125" xfId="16708"/>
    <cellStyle name="Separador de milhares 2 2 5 125 2" xfId="25949"/>
    <cellStyle name="Separador de milhares 2 2 5 126" xfId="16709"/>
    <cellStyle name="Separador de milhares 2 2 5 126 2" xfId="25950"/>
    <cellStyle name="Separador de milhares 2 2 5 127" xfId="16710"/>
    <cellStyle name="Separador de milhares 2 2 5 127 2" xfId="25951"/>
    <cellStyle name="Separador de milhares 2 2 5 128" xfId="16711"/>
    <cellStyle name="Separador de milhares 2 2 5 128 2" xfId="25952"/>
    <cellStyle name="Separador de milhares 2 2 5 129" xfId="16712"/>
    <cellStyle name="Separador de milhares 2 2 5 129 2" xfId="25953"/>
    <cellStyle name="Separador de milhares 2 2 5 13" xfId="16713"/>
    <cellStyle name="Separador de milhares 2 2 5 13 2" xfId="25954"/>
    <cellStyle name="Separador de milhares 2 2 5 130" xfId="16714"/>
    <cellStyle name="Separador de milhares 2 2 5 130 2" xfId="25955"/>
    <cellStyle name="Separador de milhares 2 2 5 131" xfId="16715"/>
    <cellStyle name="Separador de milhares 2 2 5 131 2" xfId="25956"/>
    <cellStyle name="Separador de milhares 2 2 5 132" xfId="16716"/>
    <cellStyle name="Separador de milhares 2 2 5 132 2" xfId="25957"/>
    <cellStyle name="Separador de milhares 2 2 5 133" xfId="16717"/>
    <cellStyle name="Separador de milhares 2 2 5 133 2" xfId="25958"/>
    <cellStyle name="Separador de milhares 2 2 5 134" xfId="16718"/>
    <cellStyle name="Separador de milhares 2 2 5 134 2" xfId="25959"/>
    <cellStyle name="Separador de milhares 2 2 5 135" xfId="16719"/>
    <cellStyle name="Separador de milhares 2 2 5 135 2" xfId="25960"/>
    <cellStyle name="Separador de milhares 2 2 5 136" xfId="16720"/>
    <cellStyle name="Separador de milhares 2 2 5 136 2" xfId="25961"/>
    <cellStyle name="Separador de milhares 2 2 5 137" xfId="16721"/>
    <cellStyle name="Separador de milhares 2 2 5 137 2" xfId="25962"/>
    <cellStyle name="Separador de milhares 2 2 5 138" xfId="16722"/>
    <cellStyle name="Separador de milhares 2 2 5 138 2" xfId="25963"/>
    <cellStyle name="Separador de milhares 2 2 5 139" xfId="25920"/>
    <cellStyle name="Separador de milhares 2 2 5 14" xfId="16723"/>
    <cellStyle name="Separador de milhares 2 2 5 14 2" xfId="25964"/>
    <cellStyle name="Separador de milhares 2 2 5 15" xfId="16724"/>
    <cellStyle name="Separador de milhares 2 2 5 15 2" xfId="25965"/>
    <cellStyle name="Separador de milhares 2 2 5 16" xfId="16725"/>
    <cellStyle name="Separador de milhares 2 2 5 16 2" xfId="25966"/>
    <cellStyle name="Separador de milhares 2 2 5 17" xfId="16726"/>
    <cellStyle name="Separador de milhares 2 2 5 17 2" xfId="25967"/>
    <cellStyle name="Separador de milhares 2 2 5 18" xfId="16727"/>
    <cellStyle name="Separador de milhares 2 2 5 18 2" xfId="25968"/>
    <cellStyle name="Separador de milhares 2 2 5 19" xfId="16728"/>
    <cellStyle name="Separador de milhares 2 2 5 19 2" xfId="25969"/>
    <cellStyle name="Separador de milhares 2 2 5 2" xfId="16729"/>
    <cellStyle name="Separador de milhares 2 2 5 2 2" xfId="25970"/>
    <cellStyle name="Separador de milhares 2 2 5 20" xfId="16730"/>
    <cellStyle name="Separador de milhares 2 2 5 20 2" xfId="25971"/>
    <cellStyle name="Separador de milhares 2 2 5 21" xfId="16731"/>
    <cellStyle name="Separador de milhares 2 2 5 21 2" xfId="25972"/>
    <cellStyle name="Separador de milhares 2 2 5 22" xfId="16732"/>
    <cellStyle name="Separador de milhares 2 2 5 22 2" xfId="25973"/>
    <cellStyle name="Separador de milhares 2 2 5 23" xfId="16733"/>
    <cellStyle name="Separador de milhares 2 2 5 23 2" xfId="25974"/>
    <cellStyle name="Separador de milhares 2 2 5 24" xfId="16734"/>
    <cellStyle name="Separador de milhares 2 2 5 24 2" xfId="25975"/>
    <cellStyle name="Separador de milhares 2 2 5 25" xfId="16735"/>
    <cellStyle name="Separador de milhares 2 2 5 25 2" xfId="25976"/>
    <cellStyle name="Separador de milhares 2 2 5 26" xfId="16736"/>
    <cellStyle name="Separador de milhares 2 2 5 26 2" xfId="25977"/>
    <cellStyle name="Separador de milhares 2 2 5 27" xfId="16737"/>
    <cellStyle name="Separador de milhares 2 2 5 27 2" xfId="25978"/>
    <cellStyle name="Separador de milhares 2 2 5 28" xfId="16738"/>
    <cellStyle name="Separador de milhares 2 2 5 28 2" xfId="25979"/>
    <cellStyle name="Separador de milhares 2 2 5 29" xfId="16739"/>
    <cellStyle name="Separador de milhares 2 2 5 29 2" xfId="25980"/>
    <cellStyle name="Separador de milhares 2 2 5 3" xfId="16740"/>
    <cellStyle name="Separador de milhares 2 2 5 3 2" xfId="25981"/>
    <cellStyle name="Separador de milhares 2 2 5 30" xfId="16741"/>
    <cellStyle name="Separador de milhares 2 2 5 30 2" xfId="25982"/>
    <cellStyle name="Separador de milhares 2 2 5 31" xfId="16742"/>
    <cellStyle name="Separador de milhares 2 2 5 31 2" xfId="25983"/>
    <cellStyle name="Separador de milhares 2 2 5 32" xfId="16743"/>
    <cellStyle name="Separador de milhares 2 2 5 32 2" xfId="25984"/>
    <cellStyle name="Separador de milhares 2 2 5 33" xfId="16744"/>
    <cellStyle name="Separador de milhares 2 2 5 33 2" xfId="25985"/>
    <cellStyle name="Separador de milhares 2 2 5 34" xfId="16745"/>
    <cellStyle name="Separador de milhares 2 2 5 34 2" xfId="25986"/>
    <cellStyle name="Separador de milhares 2 2 5 35" xfId="16746"/>
    <cellStyle name="Separador de milhares 2 2 5 35 2" xfId="25987"/>
    <cellStyle name="Separador de milhares 2 2 5 36" xfId="16747"/>
    <cellStyle name="Separador de milhares 2 2 5 36 2" xfId="25988"/>
    <cellStyle name="Separador de milhares 2 2 5 37" xfId="16748"/>
    <cellStyle name="Separador de milhares 2 2 5 37 2" xfId="25989"/>
    <cellStyle name="Separador de milhares 2 2 5 38" xfId="16749"/>
    <cellStyle name="Separador de milhares 2 2 5 38 2" xfId="25990"/>
    <cellStyle name="Separador de milhares 2 2 5 39" xfId="16750"/>
    <cellStyle name="Separador de milhares 2 2 5 39 2" xfId="25991"/>
    <cellStyle name="Separador de milhares 2 2 5 4" xfId="16751"/>
    <cellStyle name="Separador de milhares 2 2 5 4 2" xfId="25992"/>
    <cellStyle name="Separador de milhares 2 2 5 40" xfId="16752"/>
    <cellStyle name="Separador de milhares 2 2 5 40 2" xfId="25993"/>
    <cellStyle name="Separador de milhares 2 2 5 41" xfId="16753"/>
    <cellStyle name="Separador de milhares 2 2 5 41 2" xfId="25994"/>
    <cellStyle name="Separador de milhares 2 2 5 42" xfId="16754"/>
    <cellStyle name="Separador de milhares 2 2 5 42 2" xfId="25995"/>
    <cellStyle name="Separador de milhares 2 2 5 43" xfId="16755"/>
    <cellStyle name="Separador de milhares 2 2 5 43 2" xfId="25996"/>
    <cellStyle name="Separador de milhares 2 2 5 44" xfId="16756"/>
    <cellStyle name="Separador de milhares 2 2 5 44 2" xfId="25997"/>
    <cellStyle name="Separador de milhares 2 2 5 45" xfId="16757"/>
    <cellStyle name="Separador de milhares 2 2 5 45 2" xfId="25998"/>
    <cellStyle name="Separador de milhares 2 2 5 46" xfId="16758"/>
    <cellStyle name="Separador de milhares 2 2 5 46 2" xfId="25999"/>
    <cellStyle name="Separador de milhares 2 2 5 47" xfId="16759"/>
    <cellStyle name="Separador de milhares 2 2 5 47 2" xfId="26000"/>
    <cellStyle name="Separador de milhares 2 2 5 48" xfId="16760"/>
    <cellStyle name="Separador de milhares 2 2 5 48 2" xfId="26001"/>
    <cellStyle name="Separador de milhares 2 2 5 49" xfId="16761"/>
    <cellStyle name="Separador de milhares 2 2 5 49 2" xfId="26002"/>
    <cellStyle name="Separador de milhares 2 2 5 5" xfId="16762"/>
    <cellStyle name="Separador de milhares 2 2 5 5 2" xfId="26003"/>
    <cellStyle name="Separador de milhares 2 2 5 50" xfId="16763"/>
    <cellStyle name="Separador de milhares 2 2 5 50 2" xfId="26004"/>
    <cellStyle name="Separador de milhares 2 2 5 51" xfId="16764"/>
    <cellStyle name="Separador de milhares 2 2 5 51 2" xfId="26005"/>
    <cellStyle name="Separador de milhares 2 2 5 52" xfId="16765"/>
    <cellStyle name="Separador de milhares 2 2 5 52 2" xfId="26006"/>
    <cellStyle name="Separador de milhares 2 2 5 53" xfId="16766"/>
    <cellStyle name="Separador de milhares 2 2 5 53 2" xfId="26007"/>
    <cellStyle name="Separador de milhares 2 2 5 54" xfId="16767"/>
    <cellStyle name="Separador de milhares 2 2 5 54 2" xfId="26008"/>
    <cellStyle name="Separador de milhares 2 2 5 55" xfId="16768"/>
    <cellStyle name="Separador de milhares 2 2 5 55 2" xfId="26009"/>
    <cellStyle name="Separador de milhares 2 2 5 56" xfId="16769"/>
    <cellStyle name="Separador de milhares 2 2 5 56 2" xfId="26010"/>
    <cellStyle name="Separador de milhares 2 2 5 57" xfId="16770"/>
    <cellStyle name="Separador de milhares 2 2 5 57 2" xfId="26011"/>
    <cellStyle name="Separador de milhares 2 2 5 58" xfId="16771"/>
    <cellStyle name="Separador de milhares 2 2 5 58 2" xfId="26012"/>
    <cellStyle name="Separador de milhares 2 2 5 59" xfId="16772"/>
    <cellStyle name="Separador de milhares 2 2 5 59 2" xfId="26013"/>
    <cellStyle name="Separador de milhares 2 2 5 6" xfId="16773"/>
    <cellStyle name="Separador de milhares 2 2 5 6 2" xfId="26014"/>
    <cellStyle name="Separador de milhares 2 2 5 60" xfId="16774"/>
    <cellStyle name="Separador de milhares 2 2 5 60 2" xfId="26015"/>
    <cellStyle name="Separador de milhares 2 2 5 61" xfId="16775"/>
    <cellStyle name="Separador de milhares 2 2 5 61 2" xfId="26016"/>
    <cellStyle name="Separador de milhares 2 2 5 62" xfId="16776"/>
    <cellStyle name="Separador de milhares 2 2 5 62 2" xfId="26017"/>
    <cellStyle name="Separador de milhares 2 2 5 63" xfId="16777"/>
    <cellStyle name="Separador de milhares 2 2 5 63 2" xfId="26018"/>
    <cellStyle name="Separador de milhares 2 2 5 64" xfId="16778"/>
    <cellStyle name="Separador de milhares 2 2 5 64 2" xfId="26019"/>
    <cellStyle name="Separador de milhares 2 2 5 65" xfId="16779"/>
    <cellStyle name="Separador de milhares 2 2 5 65 2" xfId="26020"/>
    <cellStyle name="Separador de milhares 2 2 5 66" xfId="16780"/>
    <cellStyle name="Separador de milhares 2 2 5 66 2" xfId="26021"/>
    <cellStyle name="Separador de milhares 2 2 5 67" xfId="16781"/>
    <cellStyle name="Separador de milhares 2 2 5 67 2" xfId="26022"/>
    <cellStyle name="Separador de milhares 2 2 5 68" xfId="16782"/>
    <cellStyle name="Separador de milhares 2 2 5 68 2" xfId="26023"/>
    <cellStyle name="Separador de milhares 2 2 5 69" xfId="16783"/>
    <cellStyle name="Separador de milhares 2 2 5 69 2" xfId="26024"/>
    <cellStyle name="Separador de milhares 2 2 5 7" xfId="16784"/>
    <cellStyle name="Separador de milhares 2 2 5 7 2" xfId="26025"/>
    <cellStyle name="Separador de milhares 2 2 5 70" xfId="16785"/>
    <cellStyle name="Separador de milhares 2 2 5 70 2" xfId="26026"/>
    <cellStyle name="Separador de milhares 2 2 5 71" xfId="16786"/>
    <cellStyle name="Separador de milhares 2 2 5 71 2" xfId="26027"/>
    <cellStyle name="Separador de milhares 2 2 5 72" xfId="16787"/>
    <cellStyle name="Separador de milhares 2 2 5 72 2" xfId="26028"/>
    <cellStyle name="Separador de milhares 2 2 5 73" xfId="16788"/>
    <cellStyle name="Separador de milhares 2 2 5 73 2" xfId="26029"/>
    <cellStyle name="Separador de milhares 2 2 5 74" xfId="16789"/>
    <cellStyle name="Separador de milhares 2 2 5 74 2" xfId="26030"/>
    <cellStyle name="Separador de milhares 2 2 5 75" xfId="16790"/>
    <cellStyle name="Separador de milhares 2 2 5 75 2" xfId="26031"/>
    <cellStyle name="Separador de milhares 2 2 5 76" xfId="16791"/>
    <cellStyle name="Separador de milhares 2 2 5 76 2" xfId="26032"/>
    <cellStyle name="Separador de milhares 2 2 5 77" xfId="16792"/>
    <cellStyle name="Separador de milhares 2 2 5 77 2" xfId="26033"/>
    <cellStyle name="Separador de milhares 2 2 5 78" xfId="16793"/>
    <cellStyle name="Separador de milhares 2 2 5 78 2" xfId="26034"/>
    <cellStyle name="Separador de milhares 2 2 5 79" xfId="16794"/>
    <cellStyle name="Separador de milhares 2 2 5 79 2" xfId="26035"/>
    <cellStyle name="Separador de milhares 2 2 5 8" xfId="16795"/>
    <cellStyle name="Separador de milhares 2 2 5 8 2" xfId="26036"/>
    <cellStyle name="Separador de milhares 2 2 5 80" xfId="16796"/>
    <cellStyle name="Separador de milhares 2 2 5 80 2" xfId="26037"/>
    <cellStyle name="Separador de milhares 2 2 5 81" xfId="16797"/>
    <cellStyle name="Separador de milhares 2 2 5 81 2" xfId="26038"/>
    <cellStyle name="Separador de milhares 2 2 5 82" xfId="16798"/>
    <cellStyle name="Separador de milhares 2 2 5 82 2" xfId="26039"/>
    <cellStyle name="Separador de milhares 2 2 5 83" xfId="16799"/>
    <cellStyle name="Separador de milhares 2 2 5 83 2" xfId="26040"/>
    <cellStyle name="Separador de milhares 2 2 5 84" xfId="16800"/>
    <cellStyle name="Separador de milhares 2 2 5 84 2" xfId="26041"/>
    <cellStyle name="Separador de milhares 2 2 5 85" xfId="16801"/>
    <cellStyle name="Separador de milhares 2 2 5 85 2" xfId="26042"/>
    <cellStyle name="Separador de milhares 2 2 5 86" xfId="16802"/>
    <cellStyle name="Separador de milhares 2 2 5 86 2" xfId="26043"/>
    <cellStyle name="Separador de milhares 2 2 5 87" xfId="16803"/>
    <cellStyle name="Separador de milhares 2 2 5 87 2" xfId="26044"/>
    <cellStyle name="Separador de milhares 2 2 5 88" xfId="16804"/>
    <cellStyle name="Separador de milhares 2 2 5 88 2" xfId="26045"/>
    <cellStyle name="Separador de milhares 2 2 5 89" xfId="16805"/>
    <cellStyle name="Separador de milhares 2 2 5 89 2" xfId="26046"/>
    <cellStyle name="Separador de milhares 2 2 5 9" xfId="16806"/>
    <cellStyle name="Separador de milhares 2 2 5 9 2" xfId="26047"/>
    <cellStyle name="Separador de milhares 2 2 5 90" xfId="16807"/>
    <cellStyle name="Separador de milhares 2 2 5 90 2" xfId="26048"/>
    <cellStyle name="Separador de milhares 2 2 5 91" xfId="16808"/>
    <cellStyle name="Separador de milhares 2 2 5 91 2" xfId="26049"/>
    <cellStyle name="Separador de milhares 2 2 5 92" xfId="16809"/>
    <cellStyle name="Separador de milhares 2 2 5 92 2" xfId="26050"/>
    <cellStyle name="Separador de milhares 2 2 5 93" xfId="16810"/>
    <cellStyle name="Separador de milhares 2 2 5 93 2" xfId="26051"/>
    <cellStyle name="Separador de milhares 2 2 5 94" xfId="16811"/>
    <cellStyle name="Separador de milhares 2 2 5 94 2" xfId="26052"/>
    <cellStyle name="Separador de milhares 2 2 5 95" xfId="16812"/>
    <cellStyle name="Separador de milhares 2 2 5 95 2" xfId="26053"/>
    <cellStyle name="Separador de milhares 2 2 5 96" xfId="16813"/>
    <cellStyle name="Separador de milhares 2 2 5 96 2" xfId="26054"/>
    <cellStyle name="Separador de milhares 2 2 5 97" xfId="16814"/>
    <cellStyle name="Separador de milhares 2 2 5 97 2" xfId="26055"/>
    <cellStyle name="Separador de milhares 2 2 5 98" xfId="16815"/>
    <cellStyle name="Separador de milhares 2 2 5 98 2" xfId="26056"/>
    <cellStyle name="Separador de milhares 2 2 5 99" xfId="16816"/>
    <cellStyle name="Separador de milhares 2 2 5 99 2" xfId="26057"/>
    <cellStyle name="Separador de milhares 2 2 50" xfId="16817"/>
    <cellStyle name="Separador de milhares 2 2 50 2" xfId="26058"/>
    <cellStyle name="Separador de milhares 2 2 51" xfId="16818"/>
    <cellStyle name="Separador de milhares 2 2 51 10" xfId="16819"/>
    <cellStyle name="Separador de milhares 2 2 51 10 2" xfId="26060"/>
    <cellStyle name="Separador de milhares 2 2 51 11" xfId="16820"/>
    <cellStyle name="Separador de milhares 2 2 51 11 2" xfId="26061"/>
    <cellStyle name="Separador de milhares 2 2 51 12" xfId="16821"/>
    <cellStyle name="Separador de milhares 2 2 51 12 2" xfId="26062"/>
    <cellStyle name="Separador de milhares 2 2 51 13" xfId="16822"/>
    <cellStyle name="Separador de milhares 2 2 51 13 2" xfId="26063"/>
    <cellStyle name="Separador de milhares 2 2 51 14" xfId="16823"/>
    <cellStyle name="Separador de milhares 2 2 51 14 2" xfId="26064"/>
    <cellStyle name="Separador de milhares 2 2 51 15" xfId="16824"/>
    <cellStyle name="Separador de milhares 2 2 51 15 2" xfId="26065"/>
    <cellStyle name="Separador de milhares 2 2 51 16" xfId="16825"/>
    <cellStyle name="Separador de milhares 2 2 51 16 2" xfId="26066"/>
    <cellStyle name="Separador de milhares 2 2 51 17" xfId="16826"/>
    <cellStyle name="Separador de milhares 2 2 51 17 2" xfId="26067"/>
    <cellStyle name="Separador de milhares 2 2 51 18" xfId="16827"/>
    <cellStyle name="Separador de milhares 2 2 51 18 2" xfId="26068"/>
    <cellStyle name="Separador de milhares 2 2 51 19" xfId="16828"/>
    <cellStyle name="Separador de milhares 2 2 51 19 2" xfId="26069"/>
    <cellStyle name="Separador de milhares 2 2 51 2" xfId="16829"/>
    <cellStyle name="Separador de milhares 2 2 51 2 2" xfId="26070"/>
    <cellStyle name="Separador de milhares 2 2 51 20" xfId="16830"/>
    <cellStyle name="Separador de milhares 2 2 51 20 2" xfId="26071"/>
    <cellStyle name="Separador de milhares 2 2 51 21" xfId="16831"/>
    <cellStyle name="Separador de milhares 2 2 51 21 2" xfId="26072"/>
    <cellStyle name="Separador de milhares 2 2 51 22" xfId="16832"/>
    <cellStyle name="Separador de milhares 2 2 51 22 2" xfId="26073"/>
    <cellStyle name="Separador de milhares 2 2 51 23" xfId="16833"/>
    <cellStyle name="Separador de milhares 2 2 51 23 2" xfId="26074"/>
    <cellStyle name="Separador de milhares 2 2 51 24" xfId="16834"/>
    <cellStyle name="Separador de milhares 2 2 51 24 2" xfId="26075"/>
    <cellStyle name="Separador de milhares 2 2 51 25" xfId="16835"/>
    <cellStyle name="Separador de milhares 2 2 51 25 2" xfId="26076"/>
    <cellStyle name="Separador de milhares 2 2 51 26" xfId="16836"/>
    <cellStyle name="Separador de milhares 2 2 51 26 2" xfId="26077"/>
    <cellStyle name="Separador de milhares 2 2 51 27" xfId="16837"/>
    <cellStyle name="Separador de milhares 2 2 51 27 2" xfId="26078"/>
    <cellStyle name="Separador de milhares 2 2 51 28" xfId="16838"/>
    <cellStyle name="Separador de milhares 2 2 51 28 2" xfId="26079"/>
    <cellStyle name="Separador de milhares 2 2 51 29" xfId="16839"/>
    <cellStyle name="Separador de milhares 2 2 51 29 2" xfId="26080"/>
    <cellStyle name="Separador de milhares 2 2 51 3" xfId="16840"/>
    <cellStyle name="Separador de milhares 2 2 51 3 2" xfId="26081"/>
    <cellStyle name="Separador de milhares 2 2 51 30" xfId="16841"/>
    <cellStyle name="Separador de milhares 2 2 51 30 2" xfId="26082"/>
    <cellStyle name="Separador de milhares 2 2 51 31" xfId="16842"/>
    <cellStyle name="Separador de milhares 2 2 51 31 2" xfId="26083"/>
    <cellStyle name="Separador de milhares 2 2 51 32" xfId="16843"/>
    <cellStyle name="Separador de milhares 2 2 51 32 2" xfId="26084"/>
    <cellStyle name="Separador de milhares 2 2 51 33" xfId="16844"/>
    <cellStyle name="Separador de milhares 2 2 51 33 2" xfId="26085"/>
    <cellStyle name="Separador de milhares 2 2 51 34" xfId="16845"/>
    <cellStyle name="Separador de milhares 2 2 51 34 2" xfId="26086"/>
    <cellStyle name="Separador de milhares 2 2 51 35" xfId="16846"/>
    <cellStyle name="Separador de milhares 2 2 51 35 2" xfId="26087"/>
    <cellStyle name="Separador de milhares 2 2 51 36" xfId="16847"/>
    <cellStyle name="Separador de milhares 2 2 51 36 2" xfId="26088"/>
    <cellStyle name="Separador de milhares 2 2 51 37" xfId="16848"/>
    <cellStyle name="Separador de milhares 2 2 51 37 2" xfId="26089"/>
    <cellStyle name="Separador de milhares 2 2 51 38" xfId="16849"/>
    <cellStyle name="Separador de milhares 2 2 51 38 2" xfId="26090"/>
    <cellStyle name="Separador de milhares 2 2 51 39" xfId="16850"/>
    <cellStyle name="Separador de milhares 2 2 51 39 2" xfId="26091"/>
    <cellStyle name="Separador de milhares 2 2 51 4" xfId="16851"/>
    <cellStyle name="Separador de milhares 2 2 51 4 2" xfId="26092"/>
    <cellStyle name="Separador de milhares 2 2 51 40" xfId="16852"/>
    <cellStyle name="Separador de milhares 2 2 51 40 2" xfId="26093"/>
    <cellStyle name="Separador de milhares 2 2 51 41" xfId="16853"/>
    <cellStyle name="Separador de milhares 2 2 51 41 2" xfId="26094"/>
    <cellStyle name="Separador de milhares 2 2 51 42" xfId="16854"/>
    <cellStyle name="Separador de milhares 2 2 51 42 2" xfId="26095"/>
    <cellStyle name="Separador de milhares 2 2 51 43" xfId="16855"/>
    <cellStyle name="Separador de milhares 2 2 51 43 2" xfId="26096"/>
    <cellStyle name="Separador de milhares 2 2 51 44" xfId="16856"/>
    <cellStyle name="Separador de milhares 2 2 51 44 2" xfId="26097"/>
    <cellStyle name="Separador de milhares 2 2 51 45" xfId="16857"/>
    <cellStyle name="Separador de milhares 2 2 51 45 2" xfId="26098"/>
    <cellStyle name="Separador de milhares 2 2 51 46" xfId="16858"/>
    <cellStyle name="Separador de milhares 2 2 51 46 2" xfId="26099"/>
    <cellStyle name="Separador de milhares 2 2 51 47" xfId="16859"/>
    <cellStyle name="Separador de milhares 2 2 51 47 2" xfId="26100"/>
    <cellStyle name="Separador de milhares 2 2 51 48" xfId="16860"/>
    <cellStyle name="Separador de milhares 2 2 51 48 2" xfId="26101"/>
    <cellStyle name="Separador de milhares 2 2 51 49" xfId="16861"/>
    <cellStyle name="Separador de milhares 2 2 51 49 2" xfId="26102"/>
    <cellStyle name="Separador de milhares 2 2 51 5" xfId="16862"/>
    <cellStyle name="Separador de milhares 2 2 51 5 2" xfId="26103"/>
    <cellStyle name="Separador de milhares 2 2 51 50" xfId="16863"/>
    <cellStyle name="Separador de milhares 2 2 51 50 2" xfId="26104"/>
    <cellStyle name="Separador de milhares 2 2 51 51" xfId="16864"/>
    <cellStyle name="Separador de milhares 2 2 51 51 2" xfId="26105"/>
    <cellStyle name="Separador de milhares 2 2 51 52" xfId="16865"/>
    <cellStyle name="Separador de milhares 2 2 51 52 2" xfId="26106"/>
    <cellStyle name="Separador de milhares 2 2 51 53" xfId="16866"/>
    <cellStyle name="Separador de milhares 2 2 51 53 2" xfId="26107"/>
    <cellStyle name="Separador de milhares 2 2 51 54" xfId="16867"/>
    <cellStyle name="Separador de milhares 2 2 51 54 2" xfId="26108"/>
    <cellStyle name="Separador de milhares 2 2 51 55" xfId="16868"/>
    <cellStyle name="Separador de milhares 2 2 51 55 2" xfId="26109"/>
    <cellStyle name="Separador de milhares 2 2 51 56" xfId="16869"/>
    <cellStyle name="Separador de milhares 2 2 51 56 2" xfId="26110"/>
    <cellStyle name="Separador de milhares 2 2 51 57" xfId="16870"/>
    <cellStyle name="Separador de milhares 2 2 51 57 2" xfId="26111"/>
    <cellStyle name="Separador de milhares 2 2 51 58" xfId="16871"/>
    <cellStyle name="Separador de milhares 2 2 51 58 2" xfId="26112"/>
    <cellStyle name="Separador de milhares 2 2 51 59" xfId="16872"/>
    <cellStyle name="Separador de milhares 2 2 51 59 2" xfId="26113"/>
    <cellStyle name="Separador de milhares 2 2 51 6" xfId="16873"/>
    <cellStyle name="Separador de milhares 2 2 51 6 2" xfId="26114"/>
    <cellStyle name="Separador de milhares 2 2 51 60" xfId="16874"/>
    <cellStyle name="Separador de milhares 2 2 51 60 2" xfId="26115"/>
    <cellStyle name="Separador de milhares 2 2 51 61" xfId="16875"/>
    <cellStyle name="Separador de milhares 2 2 51 61 2" xfId="26116"/>
    <cellStyle name="Separador de milhares 2 2 51 62" xfId="16876"/>
    <cellStyle name="Separador de milhares 2 2 51 62 2" xfId="26117"/>
    <cellStyle name="Separador de milhares 2 2 51 63" xfId="16877"/>
    <cellStyle name="Separador de milhares 2 2 51 63 2" xfId="26118"/>
    <cellStyle name="Separador de milhares 2 2 51 64" xfId="16878"/>
    <cellStyle name="Separador de milhares 2 2 51 64 2" xfId="26119"/>
    <cellStyle name="Separador de milhares 2 2 51 65" xfId="16879"/>
    <cellStyle name="Separador de milhares 2 2 51 65 2" xfId="26120"/>
    <cellStyle name="Separador de milhares 2 2 51 66" xfId="26059"/>
    <cellStyle name="Separador de milhares 2 2 51 7" xfId="16880"/>
    <cellStyle name="Separador de milhares 2 2 51 7 2" xfId="26121"/>
    <cellStyle name="Separador de milhares 2 2 51 8" xfId="16881"/>
    <cellStyle name="Separador de milhares 2 2 51 8 2" xfId="26122"/>
    <cellStyle name="Separador de milhares 2 2 51 9" xfId="16882"/>
    <cellStyle name="Separador de milhares 2 2 51 9 2" xfId="26123"/>
    <cellStyle name="Separador de milhares 2 2 52" xfId="16883"/>
    <cellStyle name="Separador de milhares 2 2 52 10" xfId="16884"/>
    <cellStyle name="Separador de milhares 2 2 52 10 2" xfId="26125"/>
    <cellStyle name="Separador de milhares 2 2 52 11" xfId="16885"/>
    <cellStyle name="Separador de milhares 2 2 52 11 2" xfId="26126"/>
    <cellStyle name="Separador de milhares 2 2 52 12" xfId="16886"/>
    <cellStyle name="Separador de milhares 2 2 52 12 2" xfId="26127"/>
    <cellStyle name="Separador de milhares 2 2 52 13" xfId="16887"/>
    <cellStyle name="Separador de milhares 2 2 52 13 2" xfId="26128"/>
    <cellStyle name="Separador de milhares 2 2 52 14" xfId="16888"/>
    <cellStyle name="Separador de milhares 2 2 52 14 2" xfId="26129"/>
    <cellStyle name="Separador de milhares 2 2 52 15" xfId="16889"/>
    <cellStyle name="Separador de milhares 2 2 52 15 2" xfId="26130"/>
    <cellStyle name="Separador de milhares 2 2 52 16" xfId="16890"/>
    <cellStyle name="Separador de milhares 2 2 52 16 2" xfId="26131"/>
    <cellStyle name="Separador de milhares 2 2 52 17" xfId="16891"/>
    <cellStyle name="Separador de milhares 2 2 52 17 2" xfId="26132"/>
    <cellStyle name="Separador de milhares 2 2 52 18" xfId="16892"/>
    <cellStyle name="Separador de milhares 2 2 52 18 2" xfId="26133"/>
    <cellStyle name="Separador de milhares 2 2 52 19" xfId="16893"/>
    <cellStyle name="Separador de milhares 2 2 52 19 2" xfId="26134"/>
    <cellStyle name="Separador de milhares 2 2 52 2" xfId="16894"/>
    <cellStyle name="Separador de milhares 2 2 52 2 2" xfId="26135"/>
    <cellStyle name="Separador de milhares 2 2 52 20" xfId="16895"/>
    <cellStyle name="Separador de milhares 2 2 52 20 2" xfId="26136"/>
    <cellStyle name="Separador de milhares 2 2 52 21" xfId="16896"/>
    <cellStyle name="Separador de milhares 2 2 52 21 2" xfId="26137"/>
    <cellStyle name="Separador de milhares 2 2 52 22" xfId="16897"/>
    <cellStyle name="Separador de milhares 2 2 52 22 2" xfId="26138"/>
    <cellStyle name="Separador de milhares 2 2 52 23" xfId="16898"/>
    <cellStyle name="Separador de milhares 2 2 52 23 2" xfId="26139"/>
    <cellStyle name="Separador de milhares 2 2 52 24" xfId="16899"/>
    <cellStyle name="Separador de milhares 2 2 52 24 2" xfId="26140"/>
    <cellStyle name="Separador de milhares 2 2 52 25" xfId="16900"/>
    <cellStyle name="Separador de milhares 2 2 52 25 2" xfId="26141"/>
    <cellStyle name="Separador de milhares 2 2 52 26" xfId="16901"/>
    <cellStyle name="Separador de milhares 2 2 52 26 2" xfId="26142"/>
    <cellStyle name="Separador de milhares 2 2 52 27" xfId="16902"/>
    <cellStyle name="Separador de milhares 2 2 52 27 2" xfId="26143"/>
    <cellStyle name="Separador de milhares 2 2 52 28" xfId="16903"/>
    <cellStyle name="Separador de milhares 2 2 52 28 2" xfId="26144"/>
    <cellStyle name="Separador de milhares 2 2 52 29" xfId="16904"/>
    <cellStyle name="Separador de milhares 2 2 52 29 2" xfId="26145"/>
    <cellStyle name="Separador de milhares 2 2 52 3" xfId="16905"/>
    <cellStyle name="Separador de milhares 2 2 52 3 2" xfId="26146"/>
    <cellStyle name="Separador de milhares 2 2 52 30" xfId="16906"/>
    <cellStyle name="Separador de milhares 2 2 52 30 2" xfId="26147"/>
    <cellStyle name="Separador de milhares 2 2 52 31" xfId="16907"/>
    <cellStyle name="Separador de milhares 2 2 52 31 2" xfId="26148"/>
    <cellStyle name="Separador de milhares 2 2 52 32" xfId="16908"/>
    <cellStyle name="Separador de milhares 2 2 52 32 2" xfId="26149"/>
    <cellStyle name="Separador de milhares 2 2 52 33" xfId="16909"/>
    <cellStyle name="Separador de milhares 2 2 52 33 2" xfId="26150"/>
    <cellStyle name="Separador de milhares 2 2 52 34" xfId="16910"/>
    <cellStyle name="Separador de milhares 2 2 52 34 2" xfId="26151"/>
    <cellStyle name="Separador de milhares 2 2 52 35" xfId="16911"/>
    <cellStyle name="Separador de milhares 2 2 52 35 2" xfId="26152"/>
    <cellStyle name="Separador de milhares 2 2 52 36" xfId="16912"/>
    <cellStyle name="Separador de milhares 2 2 52 36 2" xfId="26153"/>
    <cellStyle name="Separador de milhares 2 2 52 37" xfId="16913"/>
    <cellStyle name="Separador de milhares 2 2 52 37 2" xfId="26154"/>
    <cellStyle name="Separador de milhares 2 2 52 38" xfId="16914"/>
    <cellStyle name="Separador de milhares 2 2 52 38 2" xfId="26155"/>
    <cellStyle name="Separador de milhares 2 2 52 39" xfId="16915"/>
    <cellStyle name="Separador de milhares 2 2 52 39 2" xfId="26156"/>
    <cellStyle name="Separador de milhares 2 2 52 4" xfId="16916"/>
    <cellStyle name="Separador de milhares 2 2 52 4 2" xfId="26157"/>
    <cellStyle name="Separador de milhares 2 2 52 40" xfId="16917"/>
    <cellStyle name="Separador de milhares 2 2 52 40 2" xfId="26158"/>
    <cellStyle name="Separador de milhares 2 2 52 41" xfId="16918"/>
    <cellStyle name="Separador de milhares 2 2 52 41 2" xfId="26159"/>
    <cellStyle name="Separador de milhares 2 2 52 42" xfId="16919"/>
    <cellStyle name="Separador de milhares 2 2 52 42 2" xfId="26160"/>
    <cellStyle name="Separador de milhares 2 2 52 43" xfId="16920"/>
    <cellStyle name="Separador de milhares 2 2 52 43 2" xfId="26161"/>
    <cellStyle name="Separador de milhares 2 2 52 44" xfId="16921"/>
    <cellStyle name="Separador de milhares 2 2 52 44 2" xfId="26162"/>
    <cellStyle name="Separador de milhares 2 2 52 45" xfId="16922"/>
    <cellStyle name="Separador de milhares 2 2 52 45 2" xfId="26163"/>
    <cellStyle name="Separador de milhares 2 2 52 46" xfId="16923"/>
    <cellStyle name="Separador de milhares 2 2 52 46 2" xfId="26164"/>
    <cellStyle name="Separador de milhares 2 2 52 47" xfId="16924"/>
    <cellStyle name="Separador de milhares 2 2 52 47 2" xfId="26165"/>
    <cellStyle name="Separador de milhares 2 2 52 48" xfId="16925"/>
    <cellStyle name="Separador de milhares 2 2 52 48 2" xfId="26166"/>
    <cellStyle name="Separador de milhares 2 2 52 49" xfId="16926"/>
    <cellStyle name="Separador de milhares 2 2 52 49 2" xfId="26167"/>
    <cellStyle name="Separador de milhares 2 2 52 5" xfId="16927"/>
    <cellStyle name="Separador de milhares 2 2 52 5 2" xfId="26168"/>
    <cellStyle name="Separador de milhares 2 2 52 50" xfId="16928"/>
    <cellStyle name="Separador de milhares 2 2 52 50 2" xfId="26169"/>
    <cellStyle name="Separador de milhares 2 2 52 51" xfId="16929"/>
    <cellStyle name="Separador de milhares 2 2 52 51 2" xfId="26170"/>
    <cellStyle name="Separador de milhares 2 2 52 52" xfId="16930"/>
    <cellStyle name="Separador de milhares 2 2 52 52 2" xfId="26171"/>
    <cellStyle name="Separador de milhares 2 2 52 53" xfId="16931"/>
    <cellStyle name="Separador de milhares 2 2 52 53 2" xfId="26172"/>
    <cellStyle name="Separador de milhares 2 2 52 54" xfId="16932"/>
    <cellStyle name="Separador de milhares 2 2 52 54 2" xfId="26173"/>
    <cellStyle name="Separador de milhares 2 2 52 55" xfId="16933"/>
    <cellStyle name="Separador de milhares 2 2 52 55 2" xfId="26174"/>
    <cellStyle name="Separador de milhares 2 2 52 56" xfId="16934"/>
    <cellStyle name="Separador de milhares 2 2 52 56 2" xfId="26175"/>
    <cellStyle name="Separador de milhares 2 2 52 57" xfId="16935"/>
    <cellStyle name="Separador de milhares 2 2 52 57 2" xfId="26176"/>
    <cellStyle name="Separador de milhares 2 2 52 58" xfId="16936"/>
    <cellStyle name="Separador de milhares 2 2 52 58 2" xfId="26177"/>
    <cellStyle name="Separador de milhares 2 2 52 59" xfId="16937"/>
    <cellStyle name="Separador de milhares 2 2 52 59 2" xfId="26178"/>
    <cellStyle name="Separador de milhares 2 2 52 6" xfId="16938"/>
    <cellStyle name="Separador de milhares 2 2 52 6 2" xfId="26179"/>
    <cellStyle name="Separador de milhares 2 2 52 60" xfId="16939"/>
    <cellStyle name="Separador de milhares 2 2 52 60 2" xfId="26180"/>
    <cellStyle name="Separador de milhares 2 2 52 61" xfId="16940"/>
    <cellStyle name="Separador de milhares 2 2 52 61 2" xfId="26181"/>
    <cellStyle name="Separador de milhares 2 2 52 62" xfId="16941"/>
    <cellStyle name="Separador de milhares 2 2 52 62 2" xfId="26182"/>
    <cellStyle name="Separador de milhares 2 2 52 63" xfId="16942"/>
    <cellStyle name="Separador de milhares 2 2 52 63 2" xfId="26183"/>
    <cellStyle name="Separador de milhares 2 2 52 64" xfId="16943"/>
    <cellStyle name="Separador de milhares 2 2 52 64 2" xfId="26184"/>
    <cellStyle name="Separador de milhares 2 2 52 65" xfId="16944"/>
    <cellStyle name="Separador de milhares 2 2 52 65 2" xfId="26185"/>
    <cellStyle name="Separador de milhares 2 2 52 66" xfId="26124"/>
    <cellStyle name="Separador de milhares 2 2 52 7" xfId="16945"/>
    <cellStyle name="Separador de milhares 2 2 52 7 2" xfId="26186"/>
    <cellStyle name="Separador de milhares 2 2 52 8" xfId="16946"/>
    <cellStyle name="Separador de milhares 2 2 52 8 2" xfId="26187"/>
    <cellStyle name="Separador de milhares 2 2 52 9" xfId="16947"/>
    <cellStyle name="Separador de milhares 2 2 52 9 2" xfId="26188"/>
    <cellStyle name="Separador de milhares 2 2 53" xfId="16948"/>
    <cellStyle name="Separador de milhares 2 2 53 10" xfId="16949"/>
    <cellStyle name="Separador de milhares 2 2 53 10 2" xfId="26190"/>
    <cellStyle name="Separador de milhares 2 2 53 11" xfId="16950"/>
    <cellStyle name="Separador de milhares 2 2 53 11 2" xfId="26191"/>
    <cellStyle name="Separador de milhares 2 2 53 12" xfId="16951"/>
    <cellStyle name="Separador de milhares 2 2 53 12 2" xfId="26192"/>
    <cellStyle name="Separador de milhares 2 2 53 13" xfId="16952"/>
    <cellStyle name="Separador de milhares 2 2 53 13 2" xfId="26193"/>
    <cellStyle name="Separador de milhares 2 2 53 14" xfId="16953"/>
    <cellStyle name="Separador de milhares 2 2 53 14 2" xfId="26194"/>
    <cellStyle name="Separador de milhares 2 2 53 15" xfId="16954"/>
    <cellStyle name="Separador de milhares 2 2 53 15 2" xfId="26195"/>
    <cellStyle name="Separador de milhares 2 2 53 16" xfId="16955"/>
    <cellStyle name="Separador de milhares 2 2 53 16 2" xfId="26196"/>
    <cellStyle name="Separador de milhares 2 2 53 17" xfId="16956"/>
    <cellStyle name="Separador de milhares 2 2 53 17 2" xfId="26197"/>
    <cellStyle name="Separador de milhares 2 2 53 18" xfId="16957"/>
    <cellStyle name="Separador de milhares 2 2 53 18 2" xfId="26198"/>
    <cellStyle name="Separador de milhares 2 2 53 19" xfId="16958"/>
    <cellStyle name="Separador de milhares 2 2 53 19 2" xfId="26199"/>
    <cellStyle name="Separador de milhares 2 2 53 2" xfId="16959"/>
    <cellStyle name="Separador de milhares 2 2 53 2 2" xfId="26200"/>
    <cellStyle name="Separador de milhares 2 2 53 20" xfId="16960"/>
    <cellStyle name="Separador de milhares 2 2 53 20 2" xfId="26201"/>
    <cellStyle name="Separador de milhares 2 2 53 21" xfId="16961"/>
    <cellStyle name="Separador de milhares 2 2 53 21 2" xfId="26202"/>
    <cellStyle name="Separador de milhares 2 2 53 22" xfId="16962"/>
    <cellStyle name="Separador de milhares 2 2 53 22 2" xfId="26203"/>
    <cellStyle name="Separador de milhares 2 2 53 23" xfId="16963"/>
    <cellStyle name="Separador de milhares 2 2 53 23 2" xfId="26204"/>
    <cellStyle name="Separador de milhares 2 2 53 24" xfId="16964"/>
    <cellStyle name="Separador de milhares 2 2 53 24 2" xfId="26205"/>
    <cellStyle name="Separador de milhares 2 2 53 25" xfId="16965"/>
    <cellStyle name="Separador de milhares 2 2 53 25 2" xfId="26206"/>
    <cellStyle name="Separador de milhares 2 2 53 25 8" xfId="16966"/>
    <cellStyle name="Separador de milhares 2 2 53 26" xfId="16967"/>
    <cellStyle name="Separador de milhares 2 2 53 26 2" xfId="26207"/>
    <cellStyle name="Separador de milhares 2 2 53 27" xfId="16968"/>
    <cellStyle name="Separador de milhares 2 2 53 27 2" xfId="26208"/>
    <cellStyle name="Separador de milhares 2 2 53 28" xfId="16969"/>
    <cellStyle name="Separador de milhares 2 2 53 28 2" xfId="26209"/>
    <cellStyle name="Separador de milhares 2 2 53 29" xfId="16970"/>
    <cellStyle name="Separador de milhares 2 2 53 29 2" xfId="26210"/>
    <cellStyle name="Separador de milhares 2 2 53 3" xfId="16971"/>
    <cellStyle name="Separador de milhares 2 2 53 3 2" xfId="26211"/>
    <cellStyle name="Separador de milhares 2 2 53 30" xfId="16972"/>
    <cellStyle name="Separador de milhares 2 2 53 30 2" xfId="26212"/>
    <cellStyle name="Separador de milhares 2 2 53 31" xfId="16973"/>
    <cellStyle name="Separador de milhares 2 2 53 31 2" xfId="26213"/>
    <cellStyle name="Separador de milhares 2 2 53 32" xfId="16974"/>
    <cellStyle name="Separador de milhares 2 2 53 32 2" xfId="26214"/>
    <cellStyle name="Separador de milhares 2 2 53 33" xfId="16975"/>
    <cellStyle name="Separador de milhares 2 2 53 33 2" xfId="26215"/>
    <cellStyle name="Separador de milhares 2 2 53 34" xfId="16976"/>
    <cellStyle name="Separador de milhares 2 2 53 34 2" xfId="26216"/>
    <cellStyle name="Separador de milhares 2 2 53 35" xfId="16977"/>
    <cellStyle name="Separador de milhares 2 2 53 35 2" xfId="26217"/>
    <cellStyle name="Separador de milhares 2 2 53 36" xfId="16978"/>
    <cellStyle name="Separador de milhares 2 2 53 36 2" xfId="26218"/>
    <cellStyle name="Separador de milhares 2 2 53 37" xfId="16979"/>
    <cellStyle name="Separador de milhares 2 2 53 37 2" xfId="26219"/>
    <cellStyle name="Separador de milhares 2 2 53 38" xfId="16980"/>
    <cellStyle name="Separador de milhares 2 2 53 38 2" xfId="26220"/>
    <cellStyle name="Separador de milhares 2 2 53 39" xfId="16981"/>
    <cellStyle name="Separador de milhares 2 2 53 39 2" xfId="26221"/>
    <cellStyle name="Separador de milhares 2 2 53 4" xfId="16982"/>
    <cellStyle name="Separador de milhares 2 2 53 4 2" xfId="26222"/>
    <cellStyle name="Separador de milhares 2 2 53 40" xfId="16983"/>
    <cellStyle name="Separador de milhares 2 2 53 40 2" xfId="26223"/>
    <cellStyle name="Separador de milhares 2 2 53 41" xfId="16984"/>
    <cellStyle name="Separador de milhares 2 2 53 41 2" xfId="26224"/>
    <cellStyle name="Separador de milhares 2 2 53 42" xfId="16985"/>
    <cellStyle name="Separador de milhares 2 2 53 42 2" xfId="26225"/>
    <cellStyle name="Separador de milhares 2 2 53 43" xfId="16986"/>
    <cellStyle name="Separador de milhares 2 2 53 43 2" xfId="26226"/>
    <cellStyle name="Separador de milhares 2 2 53 44" xfId="16987"/>
    <cellStyle name="Separador de milhares 2 2 53 44 2" xfId="26227"/>
    <cellStyle name="Separador de milhares 2 2 53 45" xfId="16988"/>
    <cellStyle name="Separador de milhares 2 2 53 45 2" xfId="26228"/>
    <cellStyle name="Separador de milhares 2 2 53 46" xfId="16989"/>
    <cellStyle name="Separador de milhares 2 2 53 46 2" xfId="26229"/>
    <cellStyle name="Separador de milhares 2 2 53 47" xfId="16990"/>
    <cellStyle name="Separador de milhares 2 2 53 47 2" xfId="26230"/>
    <cellStyle name="Separador de milhares 2 2 53 48" xfId="16991"/>
    <cellStyle name="Separador de milhares 2 2 53 48 2" xfId="26231"/>
    <cellStyle name="Separador de milhares 2 2 53 49" xfId="16992"/>
    <cellStyle name="Separador de milhares 2 2 53 49 2" xfId="26232"/>
    <cellStyle name="Separador de milhares 2 2 53 5" xfId="16993"/>
    <cellStyle name="Separador de milhares 2 2 53 5 2" xfId="26233"/>
    <cellStyle name="Separador de milhares 2 2 53 50" xfId="16994"/>
    <cellStyle name="Separador de milhares 2 2 53 50 2" xfId="26234"/>
    <cellStyle name="Separador de milhares 2 2 53 51" xfId="16995"/>
    <cellStyle name="Separador de milhares 2 2 53 51 2" xfId="26235"/>
    <cellStyle name="Separador de milhares 2 2 53 52" xfId="16996"/>
    <cellStyle name="Separador de milhares 2 2 53 52 2" xfId="26236"/>
    <cellStyle name="Separador de milhares 2 2 53 53" xfId="16997"/>
    <cellStyle name="Separador de milhares 2 2 53 53 2" xfId="26237"/>
    <cellStyle name="Separador de milhares 2 2 53 54" xfId="16998"/>
    <cellStyle name="Separador de milhares 2 2 53 54 2" xfId="26238"/>
    <cellStyle name="Separador de milhares 2 2 53 55" xfId="16999"/>
    <cellStyle name="Separador de milhares 2 2 53 55 2" xfId="26239"/>
    <cellStyle name="Separador de milhares 2 2 53 56" xfId="17000"/>
    <cellStyle name="Separador de milhares 2 2 53 56 2" xfId="26240"/>
    <cellStyle name="Separador de milhares 2 2 53 57" xfId="17001"/>
    <cellStyle name="Separador de milhares 2 2 53 57 2" xfId="26241"/>
    <cellStyle name="Separador de milhares 2 2 53 58" xfId="17002"/>
    <cellStyle name="Separador de milhares 2 2 53 58 2" xfId="26242"/>
    <cellStyle name="Separador de milhares 2 2 53 59" xfId="17003"/>
    <cellStyle name="Separador de milhares 2 2 53 59 2" xfId="26243"/>
    <cellStyle name="Separador de milhares 2 2 53 6" xfId="17004"/>
    <cellStyle name="Separador de milhares 2 2 53 6 2" xfId="26244"/>
    <cellStyle name="Separador de milhares 2 2 53 60" xfId="17005"/>
    <cellStyle name="Separador de milhares 2 2 53 60 2" xfId="26245"/>
    <cellStyle name="Separador de milhares 2 2 53 61" xfId="17006"/>
    <cellStyle name="Separador de milhares 2 2 53 61 2" xfId="26246"/>
    <cellStyle name="Separador de milhares 2 2 53 62" xfId="17007"/>
    <cellStyle name="Separador de milhares 2 2 53 62 2" xfId="26247"/>
    <cellStyle name="Separador de milhares 2 2 53 63" xfId="17008"/>
    <cellStyle name="Separador de milhares 2 2 53 63 2" xfId="26248"/>
    <cellStyle name="Separador de milhares 2 2 53 64" xfId="17009"/>
    <cellStyle name="Separador de milhares 2 2 53 64 2" xfId="26249"/>
    <cellStyle name="Separador de milhares 2 2 53 65" xfId="17010"/>
    <cellStyle name="Separador de milhares 2 2 53 65 2" xfId="26250"/>
    <cellStyle name="Separador de milhares 2 2 53 66" xfId="26189"/>
    <cellStyle name="Separador de milhares 2 2 53 7" xfId="17011"/>
    <cellStyle name="Separador de milhares 2 2 53 7 2" xfId="26251"/>
    <cellStyle name="Separador de milhares 2 2 53 8" xfId="17012"/>
    <cellStyle name="Separador de milhares 2 2 53 8 2" xfId="26252"/>
    <cellStyle name="Separador de milhares 2 2 53 9" xfId="17013"/>
    <cellStyle name="Separador de milhares 2 2 53 9 2" xfId="26253"/>
    <cellStyle name="Separador de milhares 2 2 54" xfId="17014"/>
    <cellStyle name="Separador de milhares 2 2 54 10" xfId="17015"/>
    <cellStyle name="Separador de milhares 2 2 54 10 2" xfId="26255"/>
    <cellStyle name="Separador de milhares 2 2 54 11" xfId="17016"/>
    <cellStyle name="Separador de milhares 2 2 54 11 2" xfId="26256"/>
    <cellStyle name="Separador de milhares 2 2 54 12" xfId="17017"/>
    <cellStyle name="Separador de milhares 2 2 54 12 2" xfId="26257"/>
    <cellStyle name="Separador de milhares 2 2 54 13" xfId="17018"/>
    <cellStyle name="Separador de milhares 2 2 54 13 2" xfId="26258"/>
    <cellStyle name="Separador de milhares 2 2 54 14" xfId="17019"/>
    <cellStyle name="Separador de milhares 2 2 54 14 2" xfId="26259"/>
    <cellStyle name="Separador de milhares 2 2 54 15" xfId="17020"/>
    <cellStyle name="Separador de milhares 2 2 54 15 2" xfId="26260"/>
    <cellStyle name="Separador de milhares 2 2 54 16" xfId="17021"/>
    <cellStyle name="Separador de milhares 2 2 54 16 2" xfId="26261"/>
    <cellStyle name="Separador de milhares 2 2 54 17" xfId="17022"/>
    <cellStyle name="Separador de milhares 2 2 54 17 2" xfId="26262"/>
    <cellStyle name="Separador de milhares 2 2 54 18" xfId="17023"/>
    <cellStyle name="Separador de milhares 2 2 54 18 2" xfId="26263"/>
    <cellStyle name="Separador de milhares 2 2 54 19" xfId="17024"/>
    <cellStyle name="Separador de milhares 2 2 54 19 2" xfId="26264"/>
    <cellStyle name="Separador de milhares 2 2 54 2" xfId="17025"/>
    <cellStyle name="Separador de milhares 2 2 54 2 2" xfId="26265"/>
    <cellStyle name="Separador de milhares 2 2 54 20" xfId="17026"/>
    <cellStyle name="Separador de milhares 2 2 54 20 2" xfId="26266"/>
    <cellStyle name="Separador de milhares 2 2 54 21" xfId="17027"/>
    <cellStyle name="Separador de milhares 2 2 54 21 2" xfId="26267"/>
    <cellStyle name="Separador de milhares 2 2 54 22" xfId="17028"/>
    <cellStyle name="Separador de milhares 2 2 54 22 2" xfId="26268"/>
    <cellStyle name="Separador de milhares 2 2 54 23" xfId="17029"/>
    <cellStyle name="Separador de milhares 2 2 54 23 2" xfId="26269"/>
    <cellStyle name="Separador de milhares 2 2 54 24" xfId="17030"/>
    <cellStyle name="Separador de milhares 2 2 54 24 2" xfId="26270"/>
    <cellStyle name="Separador de milhares 2 2 54 25" xfId="17031"/>
    <cellStyle name="Separador de milhares 2 2 54 25 2" xfId="26271"/>
    <cellStyle name="Separador de milhares 2 2 54 26" xfId="17032"/>
    <cellStyle name="Separador de milhares 2 2 54 26 2" xfId="26272"/>
    <cellStyle name="Separador de milhares 2 2 54 27" xfId="17033"/>
    <cellStyle name="Separador de milhares 2 2 54 27 2" xfId="26273"/>
    <cellStyle name="Separador de milhares 2 2 54 28" xfId="17034"/>
    <cellStyle name="Separador de milhares 2 2 54 28 2" xfId="26274"/>
    <cellStyle name="Separador de milhares 2 2 54 29" xfId="17035"/>
    <cellStyle name="Separador de milhares 2 2 54 29 2" xfId="26275"/>
    <cellStyle name="Separador de milhares 2 2 54 3" xfId="17036"/>
    <cellStyle name="Separador de milhares 2 2 54 3 2" xfId="26276"/>
    <cellStyle name="Separador de milhares 2 2 54 30" xfId="17037"/>
    <cellStyle name="Separador de milhares 2 2 54 30 2" xfId="26277"/>
    <cellStyle name="Separador de milhares 2 2 54 31" xfId="17038"/>
    <cellStyle name="Separador de milhares 2 2 54 31 2" xfId="26278"/>
    <cellStyle name="Separador de milhares 2 2 54 32" xfId="17039"/>
    <cellStyle name="Separador de milhares 2 2 54 32 2" xfId="26279"/>
    <cellStyle name="Separador de milhares 2 2 54 33" xfId="17040"/>
    <cellStyle name="Separador de milhares 2 2 54 33 2" xfId="26280"/>
    <cellStyle name="Separador de milhares 2 2 54 34" xfId="17041"/>
    <cellStyle name="Separador de milhares 2 2 54 34 2" xfId="26281"/>
    <cellStyle name="Separador de milhares 2 2 54 35" xfId="17042"/>
    <cellStyle name="Separador de milhares 2 2 54 35 2" xfId="26282"/>
    <cellStyle name="Separador de milhares 2 2 54 36" xfId="17043"/>
    <cellStyle name="Separador de milhares 2 2 54 36 2" xfId="26283"/>
    <cellStyle name="Separador de milhares 2 2 54 37" xfId="17044"/>
    <cellStyle name="Separador de milhares 2 2 54 37 2" xfId="26284"/>
    <cellStyle name="Separador de milhares 2 2 54 38" xfId="17045"/>
    <cellStyle name="Separador de milhares 2 2 54 38 2" xfId="26285"/>
    <cellStyle name="Separador de milhares 2 2 54 39" xfId="17046"/>
    <cellStyle name="Separador de milhares 2 2 54 39 2" xfId="26286"/>
    <cellStyle name="Separador de milhares 2 2 54 4" xfId="17047"/>
    <cellStyle name="Separador de milhares 2 2 54 4 2" xfId="26287"/>
    <cellStyle name="Separador de milhares 2 2 54 40" xfId="17048"/>
    <cellStyle name="Separador de milhares 2 2 54 40 2" xfId="26288"/>
    <cellStyle name="Separador de milhares 2 2 54 41" xfId="17049"/>
    <cellStyle name="Separador de milhares 2 2 54 41 2" xfId="26289"/>
    <cellStyle name="Separador de milhares 2 2 54 42" xfId="17050"/>
    <cellStyle name="Separador de milhares 2 2 54 42 2" xfId="26290"/>
    <cellStyle name="Separador de milhares 2 2 54 43" xfId="17051"/>
    <cellStyle name="Separador de milhares 2 2 54 43 2" xfId="26291"/>
    <cellStyle name="Separador de milhares 2 2 54 44" xfId="17052"/>
    <cellStyle name="Separador de milhares 2 2 54 44 2" xfId="26292"/>
    <cellStyle name="Separador de milhares 2 2 54 45" xfId="17053"/>
    <cellStyle name="Separador de milhares 2 2 54 45 2" xfId="26293"/>
    <cellStyle name="Separador de milhares 2 2 54 46" xfId="17054"/>
    <cellStyle name="Separador de milhares 2 2 54 46 2" xfId="26294"/>
    <cellStyle name="Separador de milhares 2 2 54 47" xfId="17055"/>
    <cellStyle name="Separador de milhares 2 2 54 47 2" xfId="26295"/>
    <cellStyle name="Separador de milhares 2 2 54 48" xfId="17056"/>
    <cellStyle name="Separador de milhares 2 2 54 48 2" xfId="26296"/>
    <cellStyle name="Separador de milhares 2 2 54 49" xfId="17057"/>
    <cellStyle name="Separador de milhares 2 2 54 49 2" xfId="26297"/>
    <cellStyle name="Separador de milhares 2 2 54 5" xfId="17058"/>
    <cellStyle name="Separador de milhares 2 2 54 5 2" xfId="26298"/>
    <cellStyle name="Separador de milhares 2 2 54 50" xfId="17059"/>
    <cellStyle name="Separador de milhares 2 2 54 50 2" xfId="26299"/>
    <cellStyle name="Separador de milhares 2 2 54 51" xfId="17060"/>
    <cellStyle name="Separador de milhares 2 2 54 51 2" xfId="26300"/>
    <cellStyle name="Separador de milhares 2 2 54 52" xfId="17061"/>
    <cellStyle name="Separador de milhares 2 2 54 52 2" xfId="26301"/>
    <cellStyle name="Separador de milhares 2 2 54 53" xfId="17062"/>
    <cellStyle name="Separador de milhares 2 2 54 53 2" xfId="26302"/>
    <cellStyle name="Separador de milhares 2 2 54 54" xfId="17063"/>
    <cellStyle name="Separador de milhares 2 2 54 54 2" xfId="26303"/>
    <cellStyle name="Separador de milhares 2 2 54 55" xfId="17064"/>
    <cellStyle name="Separador de milhares 2 2 54 55 2" xfId="26304"/>
    <cellStyle name="Separador de milhares 2 2 54 56" xfId="17065"/>
    <cellStyle name="Separador de milhares 2 2 54 56 2" xfId="26305"/>
    <cellStyle name="Separador de milhares 2 2 54 57" xfId="17066"/>
    <cellStyle name="Separador de milhares 2 2 54 57 2" xfId="26306"/>
    <cellStyle name="Separador de milhares 2 2 54 58" xfId="17067"/>
    <cellStyle name="Separador de milhares 2 2 54 58 2" xfId="26307"/>
    <cellStyle name="Separador de milhares 2 2 54 59" xfId="17068"/>
    <cellStyle name="Separador de milhares 2 2 54 59 2" xfId="26308"/>
    <cellStyle name="Separador de milhares 2 2 54 6" xfId="17069"/>
    <cellStyle name="Separador de milhares 2 2 54 6 2" xfId="26309"/>
    <cellStyle name="Separador de milhares 2 2 54 60" xfId="17070"/>
    <cellStyle name="Separador de milhares 2 2 54 60 2" xfId="26310"/>
    <cellStyle name="Separador de milhares 2 2 54 61" xfId="17071"/>
    <cellStyle name="Separador de milhares 2 2 54 61 2" xfId="26311"/>
    <cellStyle name="Separador de milhares 2 2 54 62" xfId="17072"/>
    <cellStyle name="Separador de milhares 2 2 54 62 2" xfId="26312"/>
    <cellStyle name="Separador de milhares 2 2 54 63" xfId="17073"/>
    <cellStyle name="Separador de milhares 2 2 54 63 2" xfId="26313"/>
    <cellStyle name="Separador de milhares 2 2 54 64" xfId="17074"/>
    <cellStyle name="Separador de milhares 2 2 54 64 2" xfId="26314"/>
    <cellStyle name="Separador de milhares 2 2 54 65" xfId="17075"/>
    <cellStyle name="Separador de milhares 2 2 54 65 2" xfId="26315"/>
    <cellStyle name="Separador de milhares 2 2 54 66" xfId="26254"/>
    <cellStyle name="Separador de milhares 2 2 54 7" xfId="17076"/>
    <cellStyle name="Separador de milhares 2 2 54 7 2" xfId="26316"/>
    <cellStyle name="Separador de milhares 2 2 54 8" xfId="17077"/>
    <cellStyle name="Separador de milhares 2 2 54 8 2" xfId="26317"/>
    <cellStyle name="Separador de milhares 2 2 54 9" xfId="17078"/>
    <cellStyle name="Separador de milhares 2 2 54 9 2" xfId="26318"/>
    <cellStyle name="Separador de milhares 2 2 55" xfId="17079"/>
    <cellStyle name="Separador de milhares 2 2 55 2" xfId="26319"/>
    <cellStyle name="Separador de milhares 2 2 56" xfId="17080"/>
    <cellStyle name="Separador de milhares 2 2 56 2" xfId="26320"/>
    <cellStyle name="Separador de milhares 2 2 57" xfId="17081"/>
    <cellStyle name="Separador de milhares 2 2 57 2" xfId="26321"/>
    <cellStyle name="Separador de milhares 2 2 58" xfId="17082"/>
    <cellStyle name="Separador de milhares 2 2 58 2" xfId="26322"/>
    <cellStyle name="Separador de milhares 2 2 59" xfId="17083"/>
    <cellStyle name="Separador de milhares 2 2 59 2" xfId="26323"/>
    <cellStyle name="Separador de milhares 2 2 6" xfId="17084"/>
    <cellStyle name="Separador de milhares 2 2 6 2" xfId="26324"/>
    <cellStyle name="Separador de milhares 2 2 60" xfId="17085"/>
    <cellStyle name="Separador de milhares 2 2 60 2" xfId="26325"/>
    <cellStyle name="Separador de milhares 2 2 61" xfId="17086"/>
    <cellStyle name="Separador de milhares 2 2 61 2" xfId="26326"/>
    <cellStyle name="Separador de milhares 2 2 62" xfId="17087"/>
    <cellStyle name="Separador de milhares 2 2 62 2" xfId="26327"/>
    <cellStyle name="Separador de milhares 2 2 63" xfId="17088"/>
    <cellStyle name="Separador de milhares 2 2 63 2" xfId="26328"/>
    <cellStyle name="Separador de milhares 2 2 64" xfId="17089"/>
    <cellStyle name="Separador de milhares 2 2 64 2" xfId="26329"/>
    <cellStyle name="Separador de milhares 2 2 65" xfId="17090"/>
    <cellStyle name="Separador de milhares 2 2 65 2" xfId="26330"/>
    <cellStyle name="Separador de milhares 2 2 66" xfId="17091"/>
    <cellStyle name="Separador de milhares 2 2 66 2" xfId="26331"/>
    <cellStyle name="Separador de milhares 2 2 67" xfId="17092"/>
    <cellStyle name="Separador de milhares 2 2 67 2" xfId="26332"/>
    <cellStyle name="Separador de milhares 2 2 68" xfId="17093"/>
    <cellStyle name="Separador de milhares 2 2 68 2" xfId="26333"/>
    <cellStyle name="Separador de milhares 2 2 69" xfId="17094"/>
    <cellStyle name="Separador de milhares 2 2 69 2" xfId="26334"/>
    <cellStyle name="Separador de milhares 2 2 7" xfId="17095"/>
    <cellStyle name="Separador de milhares 2 2 7 10" xfId="17096"/>
    <cellStyle name="Separador de milhares 2 2 7 10 2" xfId="26335"/>
    <cellStyle name="Separador de milhares 2 2 7 11" xfId="17097"/>
    <cellStyle name="Separador de milhares 2 2 7 11 2" xfId="26336"/>
    <cellStyle name="Separador de milhares 2 2 7 12" xfId="17098"/>
    <cellStyle name="Separador de milhares 2 2 7 12 2" xfId="26337"/>
    <cellStyle name="Separador de milhares 2 2 7 13" xfId="17099"/>
    <cellStyle name="Separador de milhares 2 2 7 13 2" xfId="26338"/>
    <cellStyle name="Separador de milhares 2 2 7 14" xfId="17100"/>
    <cellStyle name="Separador de milhares 2 2 7 14 2" xfId="26339"/>
    <cellStyle name="Separador de milhares 2 2 7 15" xfId="17101"/>
    <cellStyle name="Separador de milhares 2 2 7 15 2" xfId="26340"/>
    <cellStyle name="Separador de milhares 2 2 7 16" xfId="17102"/>
    <cellStyle name="Separador de milhares 2 2 7 16 2" xfId="26341"/>
    <cellStyle name="Separador de milhares 2 2 7 17" xfId="17103"/>
    <cellStyle name="Separador de milhares 2 2 7 17 2" xfId="26342"/>
    <cellStyle name="Separador de milhares 2 2 7 18" xfId="17104"/>
    <cellStyle name="Separador de milhares 2 2 7 18 2" xfId="26343"/>
    <cellStyle name="Separador de milhares 2 2 7 19" xfId="17105"/>
    <cellStyle name="Separador de milhares 2 2 7 19 2" xfId="26344"/>
    <cellStyle name="Separador de milhares 2 2 7 2" xfId="17106"/>
    <cellStyle name="Separador de milhares 2 2 7 2 2" xfId="26345"/>
    <cellStyle name="Separador de milhares 2 2 7 20" xfId="17107"/>
    <cellStyle name="Separador de milhares 2 2 7 20 2" xfId="26346"/>
    <cellStyle name="Separador de milhares 2 2 7 21" xfId="17108"/>
    <cellStyle name="Separador de milhares 2 2 7 21 2" xfId="26347"/>
    <cellStyle name="Separador de milhares 2 2 7 22" xfId="17109"/>
    <cellStyle name="Separador de milhares 2 2 7 22 2" xfId="26348"/>
    <cellStyle name="Separador de milhares 2 2 7 23" xfId="17110"/>
    <cellStyle name="Separador de milhares 2 2 7 23 2" xfId="26349"/>
    <cellStyle name="Separador de milhares 2 2 7 24" xfId="17111"/>
    <cellStyle name="Separador de milhares 2 2 7 24 2" xfId="26350"/>
    <cellStyle name="Separador de milhares 2 2 7 25" xfId="17112"/>
    <cellStyle name="Separador de milhares 2 2 7 25 2" xfId="26351"/>
    <cellStyle name="Separador de milhares 2 2 7 26" xfId="17113"/>
    <cellStyle name="Separador de milhares 2 2 7 26 2" xfId="26352"/>
    <cellStyle name="Separador de milhares 2 2 7 27" xfId="17114"/>
    <cellStyle name="Separador de milhares 2 2 7 27 2" xfId="26353"/>
    <cellStyle name="Separador de milhares 2 2 7 28" xfId="17115"/>
    <cellStyle name="Separador de milhares 2 2 7 28 2" xfId="26354"/>
    <cellStyle name="Separador de milhares 2 2 7 29" xfId="17116"/>
    <cellStyle name="Separador de milhares 2 2 7 29 2" xfId="26355"/>
    <cellStyle name="Separador de milhares 2 2 7 3" xfId="17117"/>
    <cellStyle name="Separador de milhares 2 2 7 3 2" xfId="26356"/>
    <cellStyle name="Separador de milhares 2 2 7 30" xfId="17118"/>
    <cellStyle name="Separador de milhares 2 2 7 30 2" xfId="26357"/>
    <cellStyle name="Separador de milhares 2 2 7 31" xfId="17119"/>
    <cellStyle name="Separador de milhares 2 2 7 31 2" xfId="26358"/>
    <cellStyle name="Separador de milhares 2 2 7 32" xfId="17120"/>
    <cellStyle name="Separador de milhares 2 2 7 32 2" xfId="26359"/>
    <cellStyle name="Separador de milhares 2 2 7 33" xfId="17121"/>
    <cellStyle name="Separador de milhares 2 2 7 33 2" xfId="26360"/>
    <cellStyle name="Separador de milhares 2 2 7 34" xfId="17122"/>
    <cellStyle name="Separador de milhares 2 2 7 34 2" xfId="26361"/>
    <cellStyle name="Separador de milhares 2 2 7 35" xfId="17123"/>
    <cellStyle name="Separador de milhares 2 2 7 35 2" xfId="26362"/>
    <cellStyle name="Separador de milhares 2 2 7 36" xfId="17124"/>
    <cellStyle name="Separador de milhares 2 2 7 36 2" xfId="26363"/>
    <cellStyle name="Separador de milhares 2 2 7 37" xfId="17125"/>
    <cellStyle name="Separador de milhares 2 2 7 37 2" xfId="26364"/>
    <cellStyle name="Separador de milhares 2 2 7 38" xfId="17126"/>
    <cellStyle name="Separador de milhares 2 2 7 38 2" xfId="26365"/>
    <cellStyle name="Separador de milhares 2 2 7 39" xfId="17127"/>
    <cellStyle name="Separador de milhares 2 2 7 39 2" xfId="26366"/>
    <cellStyle name="Separador de milhares 2 2 7 4" xfId="17128"/>
    <cellStyle name="Separador de milhares 2 2 7 4 2" xfId="26367"/>
    <cellStyle name="Separador de milhares 2 2 7 40" xfId="17129"/>
    <cellStyle name="Separador de milhares 2 2 7 40 2" xfId="26368"/>
    <cellStyle name="Separador de milhares 2 2 7 41" xfId="17130"/>
    <cellStyle name="Separador de milhares 2 2 7 41 2" xfId="26369"/>
    <cellStyle name="Separador de milhares 2 2 7 42" xfId="17131"/>
    <cellStyle name="Separador de milhares 2 2 7 42 2" xfId="26370"/>
    <cellStyle name="Separador de milhares 2 2 7 43" xfId="17132"/>
    <cellStyle name="Separador de milhares 2 2 7 43 2" xfId="26371"/>
    <cellStyle name="Separador de milhares 2 2 7 44" xfId="17133"/>
    <cellStyle name="Separador de milhares 2 2 7 44 2" xfId="26372"/>
    <cellStyle name="Separador de milhares 2 2 7 45" xfId="17134"/>
    <cellStyle name="Separador de milhares 2 2 7 45 2" xfId="26373"/>
    <cellStyle name="Separador de milhares 2 2 7 46" xfId="17135"/>
    <cellStyle name="Separador de milhares 2 2 7 46 2" xfId="26374"/>
    <cellStyle name="Separador de milhares 2 2 7 47" xfId="17136"/>
    <cellStyle name="Separador de milhares 2 2 7 47 2" xfId="26375"/>
    <cellStyle name="Separador de milhares 2 2 7 48" xfId="17137"/>
    <cellStyle name="Separador de milhares 2 2 7 48 2" xfId="26376"/>
    <cellStyle name="Separador de milhares 2 2 7 49" xfId="17138"/>
    <cellStyle name="Separador de milhares 2 2 7 49 2" xfId="26377"/>
    <cellStyle name="Separador de milhares 2 2 7 5" xfId="17139"/>
    <cellStyle name="Separador de milhares 2 2 7 5 2" xfId="26378"/>
    <cellStyle name="Separador de milhares 2 2 7 50" xfId="17140"/>
    <cellStyle name="Separador de milhares 2 2 7 50 2" xfId="26379"/>
    <cellStyle name="Separador de milhares 2 2 7 51" xfId="17141"/>
    <cellStyle name="Separador de milhares 2 2 7 51 2" xfId="26380"/>
    <cellStyle name="Separador de milhares 2 2 7 52" xfId="17142"/>
    <cellStyle name="Separador de milhares 2 2 7 52 2" xfId="26381"/>
    <cellStyle name="Separador de milhares 2 2 7 53" xfId="17143"/>
    <cellStyle name="Separador de milhares 2 2 7 53 2" xfId="26382"/>
    <cellStyle name="Separador de milhares 2 2 7 54" xfId="17144"/>
    <cellStyle name="Separador de milhares 2 2 7 54 2" xfId="26383"/>
    <cellStyle name="Separador de milhares 2 2 7 55" xfId="17145"/>
    <cellStyle name="Separador de milhares 2 2 7 55 2" xfId="26384"/>
    <cellStyle name="Separador de milhares 2 2 7 56" xfId="17146"/>
    <cellStyle name="Separador de milhares 2 2 7 56 2" xfId="26385"/>
    <cellStyle name="Separador de milhares 2 2 7 6" xfId="17147"/>
    <cellStyle name="Separador de milhares 2 2 7 6 2" xfId="26386"/>
    <cellStyle name="Separador de milhares 2 2 7 7" xfId="17148"/>
    <cellStyle name="Separador de milhares 2 2 7 7 2" xfId="26387"/>
    <cellStyle name="Separador de milhares 2 2 7 8" xfId="17149"/>
    <cellStyle name="Separador de milhares 2 2 7 8 2" xfId="26388"/>
    <cellStyle name="Separador de milhares 2 2 7 9" xfId="17150"/>
    <cellStyle name="Separador de milhares 2 2 7 9 2" xfId="26389"/>
    <cellStyle name="Separador de milhares 2 2 70" xfId="17151"/>
    <cellStyle name="Separador de milhares 2 2 70 2" xfId="26390"/>
    <cellStyle name="Separador de milhares 2 2 71" xfId="17152"/>
    <cellStyle name="Separador de milhares 2 2 71 2" xfId="26391"/>
    <cellStyle name="Separador de milhares 2 2 72" xfId="17153"/>
    <cellStyle name="Separador de milhares 2 2 72 2" xfId="26392"/>
    <cellStyle name="Separador de milhares 2 2 73" xfId="17154"/>
    <cellStyle name="Separador de milhares 2 2 73 2" xfId="26393"/>
    <cellStyle name="Separador de milhares 2 2 74" xfId="17155"/>
    <cellStyle name="Separador de milhares 2 2 74 2" xfId="26394"/>
    <cellStyle name="Separador de milhares 2 2 75" xfId="17156"/>
    <cellStyle name="Separador de milhares 2 2 75 2" xfId="26395"/>
    <cellStyle name="Separador de milhares 2 2 76" xfId="17157"/>
    <cellStyle name="Separador de milhares 2 2 76 2" xfId="26396"/>
    <cellStyle name="Separador de milhares 2 2 77" xfId="17158"/>
    <cellStyle name="Separador de milhares 2 2 77 2" xfId="26397"/>
    <cellStyle name="Separador de milhares 2 2 78" xfId="17159"/>
    <cellStyle name="Separador de milhares 2 2 78 2" xfId="26398"/>
    <cellStyle name="Separador de milhares 2 2 79" xfId="17160"/>
    <cellStyle name="Separador de milhares 2 2 79 2" xfId="26399"/>
    <cellStyle name="Separador de milhares 2 2 8" xfId="17161"/>
    <cellStyle name="Separador de milhares 2 2 8 10" xfId="17162"/>
    <cellStyle name="Separador de milhares 2 2 8 10 2" xfId="26400"/>
    <cellStyle name="Separador de milhares 2 2 8 11" xfId="17163"/>
    <cellStyle name="Separador de milhares 2 2 8 11 2" xfId="26401"/>
    <cellStyle name="Separador de milhares 2 2 8 12" xfId="17164"/>
    <cellStyle name="Separador de milhares 2 2 8 12 2" xfId="26402"/>
    <cellStyle name="Separador de milhares 2 2 8 13" xfId="17165"/>
    <cellStyle name="Separador de milhares 2 2 8 13 2" xfId="26403"/>
    <cellStyle name="Separador de milhares 2 2 8 14" xfId="17166"/>
    <cellStyle name="Separador de milhares 2 2 8 14 2" xfId="26404"/>
    <cellStyle name="Separador de milhares 2 2 8 15" xfId="17167"/>
    <cellStyle name="Separador de milhares 2 2 8 15 2" xfId="26405"/>
    <cellStyle name="Separador de milhares 2 2 8 16" xfId="17168"/>
    <cellStyle name="Separador de milhares 2 2 8 16 2" xfId="26406"/>
    <cellStyle name="Separador de milhares 2 2 8 17" xfId="17169"/>
    <cellStyle name="Separador de milhares 2 2 8 17 2" xfId="26407"/>
    <cellStyle name="Separador de milhares 2 2 8 18" xfId="17170"/>
    <cellStyle name="Separador de milhares 2 2 8 18 2" xfId="26408"/>
    <cellStyle name="Separador de milhares 2 2 8 19" xfId="17171"/>
    <cellStyle name="Separador de milhares 2 2 8 19 2" xfId="26409"/>
    <cellStyle name="Separador de milhares 2 2 8 2" xfId="17172"/>
    <cellStyle name="Separador de milhares 2 2 8 2 2" xfId="26410"/>
    <cellStyle name="Separador de milhares 2 2 8 20" xfId="17173"/>
    <cellStyle name="Separador de milhares 2 2 8 20 2" xfId="26411"/>
    <cellStyle name="Separador de milhares 2 2 8 21" xfId="17174"/>
    <cellStyle name="Separador de milhares 2 2 8 21 2" xfId="26412"/>
    <cellStyle name="Separador de milhares 2 2 8 22" xfId="17175"/>
    <cellStyle name="Separador de milhares 2 2 8 22 2" xfId="26413"/>
    <cellStyle name="Separador de milhares 2 2 8 23" xfId="17176"/>
    <cellStyle name="Separador de milhares 2 2 8 23 2" xfId="26414"/>
    <cellStyle name="Separador de milhares 2 2 8 24" xfId="17177"/>
    <cellStyle name="Separador de milhares 2 2 8 24 2" xfId="26415"/>
    <cellStyle name="Separador de milhares 2 2 8 25" xfId="17178"/>
    <cellStyle name="Separador de milhares 2 2 8 25 2" xfId="26416"/>
    <cellStyle name="Separador de milhares 2 2 8 26" xfId="17179"/>
    <cellStyle name="Separador de milhares 2 2 8 26 2" xfId="26417"/>
    <cellStyle name="Separador de milhares 2 2 8 27" xfId="17180"/>
    <cellStyle name="Separador de milhares 2 2 8 27 2" xfId="26418"/>
    <cellStyle name="Separador de milhares 2 2 8 28" xfId="17181"/>
    <cellStyle name="Separador de milhares 2 2 8 28 2" xfId="26419"/>
    <cellStyle name="Separador de milhares 2 2 8 29" xfId="17182"/>
    <cellStyle name="Separador de milhares 2 2 8 29 2" xfId="26420"/>
    <cellStyle name="Separador de milhares 2 2 8 3" xfId="17183"/>
    <cellStyle name="Separador de milhares 2 2 8 3 2" xfId="26421"/>
    <cellStyle name="Separador de milhares 2 2 8 30" xfId="17184"/>
    <cellStyle name="Separador de milhares 2 2 8 30 2" xfId="26422"/>
    <cellStyle name="Separador de milhares 2 2 8 31" xfId="17185"/>
    <cellStyle name="Separador de milhares 2 2 8 31 2" xfId="26423"/>
    <cellStyle name="Separador de milhares 2 2 8 32" xfId="17186"/>
    <cellStyle name="Separador de milhares 2 2 8 32 2" xfId="26424"/>
    <cellStyle name="Separador de milhares 2 2 8 33" xfId="17187"/>
    <cellStyle name="Separador de milhares 2 2 8 33 2" xfId="26425"/>
    <cellStyle name="Separador de milhares 2 2 8 34" xfId="17188"/>
    <cellStyle name="Separador de milhares 2 2 8 34 2" xfId="26426"/>
    <cellStyle name="Separador de milhares 2 2 8 35" xfId="17189"/>
    <cellStyle name="Separador de milhares 2 2 8 35 2" xfId="26427"/>
    <cellStyle name="Separador de milhares 2 2 8 36" xfId="17190"/>
    <cellStyle name="Separador de milhares 2 2 8 36 2" xfId="26428"/>
    <cellStyle name="Separador de milhares 2 2 8 37" xfId="17191"/>
    <cellStyle name="Separador de milhares 2 2 8 37 2" xfId="26429"/>
    <cellStyle name="Separador de milhares 2 2 8 38" xfId="17192"/>
    <cellStyle name="Separador de milhares 2 2 8 38 2" xfId="26430"/>
    <cellStyle name="Separador de milhares 2 2 8 39" xfId="17193"/>
    <cellStyle name="Separador de milhares 2 2 8 39 2" xfId="26431"/>
    <cellStyle name="Separador de milhares 2 2 8 4" xfId="17194"/>
    <cellStyle name="Separador de milhares 2 2 8 4 2" xfId="26432"/>
    <cellStyle name="Separador de milhares 2 2 8 40" xfId="17195"/>
    <cellStyle name="Separador de milhares 2 2 8 40 2" xfId="26433"/>
    <cellStyle name="Separador de milhares 2 2 8 41" xfId="17196"/>
    <cellStyle name="Separador de milhares 2 2 8 41 2" xfId="26434"/>
    <cellStyle name="Separador de milhares 2 2 8 42" xfId="17197"/>
    <cellStyle name="Separador de milhares 2 2 8 42 2" xfId="26435"/>
    <cellStyle name="Separador de milhares 2 2 8 43" xfId="17198"/>
    <cellStyle name="Separador de milhares 2 2 8 43 2" xfId="26436"/>
    <cellStyle name="Separador de milhares 2 2 8 44" xfId="17199"/>
    <cellStyle name="Separador de milhares 2 2 8 44 2" xfId="26437"/>
    <cellStyle name="Separador de milhares 2 2 8 45" xfId="17200"/>
    <cellStyle name="Separador de milhares 2 2 8 45 2" xfId="26438"/>
    <cellStyle name="Separador de milhares 2 2 8 46" xfId="17201"/>
    <cellStyle name="Separador de milhares 2 2 8 46 2" xfId="26439"/>
    <cellStyle name="Separador de milhares 2 2 8 47" xfId="17202"/>
    <cellStyle name="Separador de milhares 2 2 8 47 2" xfId="26440"/>
    <cellStyle name="Separador de milhares 2 2 8 48" xfId="17203"/>
    <cellStyle name="Separador de milhares 2 2 8 48 2" xfId="26441"/>
    <cellStyle name="Separador de milhares 2 2 8 49" xfId="17204"/>
    <cellStyle name="Separador de milhares 2 2 8 49 2" xfId="26442"/>
    <cellStyle name="Separador de milhares 2 2 8 5" xfId="17205"/>
    <cellStyle name="Separador de milhares 2 2 8 5 2" xfId="26443"/>
    <cellStyle name="Separador de milhares 2 2 8 50" xfId="17206"/>
    <cellStyle name="Separador de milhares 2 2 8 50 2" xfId="26444"/>
    <cellStyle name="Separador de milhares 2 2 8 51" xfId="17207"/>
    <cellStyle name="Separador de milhares 2 2 8 51 2" xfId="26445"/>
    <cellStyle name="Separador de milhares 2 2 8 52" xfId="17208"/>
    <cellStyle name="Separador de milhares 2 2 8 52 2" xfId="26446"/>
    <cellStyle name="Separador de milhares 2 2 8 53" xfId="17209"/>
    <cellStyle name="Separador de milhares 2 2 8 53 2" xfId="26447"/>
    <cellStyle name="Separador de milhares 2 2 8 54" xfId="17210"/>
    <cellStyle name="Separador de milhares 2 2 8 54 2" xfId="26448"/>
    <cellStyle name="Separador de milhares 2 2 8 55" xfId="17211"/>
    <cellStyle name="Separador de milhares 2 2 8 55 2" xfId="26449"/>
    <cellStyle name="Separador de milhares 2 2 8 56" xfId="17212"/>
    <cellStyle name="Separador de milhares 2 2 8 56 2" xfId="26450"/>
    <cellStyle name="Separador de milhares 2 2 8 6" xfId="17213"/>
    <cellStyle name="Separador de milhares 2 2 8 6 2" xfId="26451"/>
    <cellStyle name="Separador de milhares 2 2 8 7" xfId="17214"/>
    <cellStyle name="Separador de milhares 2 2 8 7 2" xfId="26452"/>
    <cellStyle name="Separador de milhares 2 2 8 8" xfId="17215"/>
    <cellStyle name="Separador de milhares 2 2 8 8 2" xfId="26453"/>
    <cellStyle name="Separador de milhares 2 2 8 9" xfId="17216"/>
    <cellStyle name="Separador de milhares 2 2 8 9 2" xfId="26454"/>
    <cellStyle name="Separador de milhares 2 2 80" xfId="17217"/>
    <cellStyle name="Separador de milhares 2 2 80 2" xfId="26455"/>
    <cellStyle name="Separador de milhares 2 2 81" xfId="17218"/>
    <cellStyle name="Separador de milhares 2 2 81 2" xfId="26456"/>
    <cellStyle name="Separador de milhares 2 2 82" xfId="17219"/>
    <cellStyle name="Separador de milhares 2 2 82 2" xfId="26457"/>
    <cellStyle name="Separador de milhares 2 2 83" xfId="17220"/>
    <cellStyle name="Separador de milhares 2 2 83 2" xfId="26458"/>
    <cellStyle name="Separador de milhares 2 2 84" xfId="17221"/>
    <cellStyle name="Separador de milhares 2 2 84 2" xfId="26459"/>
    <cellStyle name="Separador de milhares 2 2 85" xfId="17222"/>
    <cellStyle name="Separador de milhares 2 2 85 2" xfId="26460"/>
    <cellStyle name="Separador de milhares 2 2 86" xfId="17223"/>
    <cellStyle name="Separador de milhares 2 2 86 2" xfId="26461"/>
    <cellStyle name="Separador de milhares 2 2 87" xfId="17224"/>
    <cellStyle name="Separador de milhares 2 2 87 2" xfId="26462"/>
    <cellStyle name="Separador de milhares 2 2 88" xfId="17225"/>
    <cellStyle name="Separador de milhares 2 2 88 2" xfId="26463"/>
    <cellStyle name="Separador de milhares 2 2 89" xfId="17226"/>
    <cellStyle name="Separador de milhares 2 2 89 2" xfId="26464"/>
    <cellStyle name="Separador de milhares 2 2 9" xfId="17227"/>
    <cellStyle name="Separador de milhares 2 2 9 10" xfId="17228"/>
    <cellStyle name="Separador de milhares 2 2 9 10 2" xfId="26465"/>
    <cellStyle name="Separador de milhares 2 2 9 11" xfId="17229"/>
    <cellStyle name="Separador de milhares 2 2 9 11 2" xfId="26466"/>
    <cellStyle name="Separador de milhares 2 2 9 12" xfId="17230"/>
    <cellStyle name="Separador de milhares 2 2 9 12 2" xfId="26467"/>
    <cellStyle name="Separador de milhares 2 2 9 13" xfId="17231"/>
    <cellStyle name="Separador de milhares 2 2 9 13 2" xfId="26468"/>
    <cellStyle name="Separador de milhares 2 2 9 14" xfId="17232"/>
    <cellStyle name="Separador de milhares 2 2 9 14 2" xfId="26469"/>
    <cellStyle name="Separador de milhares 2 2 9 15" xfId="17233"/>
    <cellStyle name="Separador de milhares 2 2 9 15 2" xfId="26470"/>
    <cellStyle name="Separador de milhares 2 2 9 16" xfId="17234"/>
    <cellStyle name="Separador de milhares 2 2 9 16 2" xfId="26471"/>
    <cellStyle name="Separador de milhares 2 2 9 17" xfId="17235"/>
    <cellStyle name="Separador de milhares 2 2 9 17 2" xfId="26472"/>
    <cellStyle name="Separador de milhares 2 2 9 18" xfId="17236"/>
    <cellStyle name="Separador de milhares 2 2 9 18 2" xfId="26473"/>
    <cellStyle name="Separador de milhares 2 2 9 19" xfId="17237"/>
    <cellStyle name="Separador de milhares 2 2 9 19 2" xfId="26474"/>
    <cellStyle name="Separador de milhares 2 2 9 2" xfId="17238"/>
    <cellStyle name="Separador de milhares 2 2 9 2 2" xfId="26475"/>
    <cellStyle name="Separador de milhares 2 2 9 2 2 2" xfId="17239"/>
    <cellStyle name="Separador de milhares 2 2 9 20" xfId="17240"/>
    <cellStyle name="Separador de milhares 2 2 9 20 2" xfId="26476"/>
    <cellStyle name="Separador de milhares 2 2 9 21" xfId="17241"/>
    <cellStyle name="Separador de milhares 2 2 9 21 2" xfId="26477"/>
    <cellStyle name="Separador de milhares 2 2 9 22" xfId="17242"/>
    <cellStyle name="Separador de milhares 2 2 9 22 2" xfId="26478"/>
    <cellStyle name="Separador de milhares 2 2 9 23" xfId="17243"/>
    <cellStyle name="Separador de milhares 2 2 9 23 2" xfId="26479"/>
    <cellStyle name="Separador de milhares 2 2 9 24" xfId="17244"/>
    <cellStyle name="Separador de milhares 2 2 9 24 2" xfId="26480"/>
    <cellStyle name="Separador de milhares 2 2 9 25" xfId="17245"/>
    <cellStyle name="Separador de milhares 2 2 9 25 2" xfId="26481"/>
    <cellStyle name="Separador de milhares 2 2 9 26" xfId="17246"/>
    <cellStyle name="Separador de milhares 2 2 9 26 2" xfId="26482"/>
    <cellStyle name="Separador de milhares 2 2 9 27" xfId="17247"/>
    <cellStyle name="Separador de milhares 2 2 9 27 2" xfId="26483"/>
    <cellStyle name="Separador de milhares 2 2 9 28" xfId="17248"/>
    <cellStyle name="Separador de milhares 2 2 9 28 2" xfId="26484"/>
    <cellStyle name="Separador de milhares 2 2 9 29" xfId="17249"/>
    <cellStyle name="Separador de milhares 2 2 9 29 2" xfId="26485"/>
    <cellStyle name="Separador de milhares 2 2 9 3" xfId="17250"/>
    <cellStyle name="Separador de milhares 2 2 9 3 2" xfId="26486"/>
    <cellStyle name="Separador de milhares 2 2 9 30" xfId="17251"/>
    <cellStyle name="Separador de milhares 2 2 9 30 2" xfId="26487"/>
    <cellStyle name="Separador de milhares 2 2 9 31" xfId="17252"/>
    <cellStyle name="Separador de milhares 2 2 9 31 2" xfId="26488"/>
    <cellStyle name="Separador de milhares 2 2 9 32" xfId="17253"/>
    <cellStyle name="Separador de milhares 2 2 9 32 2" xfId="26489"/>
    <cellStyle name="Separador de milhares 2 2 9 33" xfId="17254"/>
    <cellStyle name="Separador de milhares 2 2 9 33 2" xfId="26490"/>
    <cellStyle name="Separador de milhares 2 2 9 34" xfId="17255"/>
    <cellStyle name="Separador de milhares 2 2 9 34 2" xfId="26491"/>
    <cellStyle name="Separador de milhares 2 2 9 35" xfId="17256"/>
    <cellStyle name="Separador de milhares 2 2 9 35 2" xfId="26492"/>
    <cellStyle name="Separador de milhares 2 2 9 36" xfId="17257"/>
    <cellStyle name="Separador de milhares 2 2 9 36 2" xfId="26493"/>
    <cellStyle name="Separador de milhares 2 2 9 37" xfId="17258"/>
    <cellStyle name="Separador de milhares 2 2 9 37 2" xfId="26494"/>
    <cellStyle name="Separador de milhares 2 2 9 38" xfId="17259"/>
    <cellStyle name="Separador de milhares 2 2 9 38 2" xfId="26495"/>
    <cellStyle name="Separador de milhares 2 2 9 39" xfId="17260"/>
    <cellStyle name="Separador de milhares 2 2 9 39 2" xfId="26496"/>
    <cellStyle name="Separador de milhares 2 2 9 4" xfId="17261"/>
    <cellStyle name="Separador de milhares 2 2 9 4 2" xfId="26497"/>
    <cellStyle name="Separador de milhares 2 2 9 40" xfId="17262"/>
    <cellStyle name="Separador de milhares 2 2 9 40 2" xfId="26498"/>
    <cellStyle name="Separador de milhares 2 2 9 41" xfId="17263"/>
    <cellStyle name="Separador de milhares 2 2 9 41 2" xfId="26499"/>
    <cellStyle name="Separador de milhares 2 2 9 42" xfId="17264"/>
    <cellStyle name="Separador de milhares 2 2 9 42 2" xfId="26500"/>
    <cellStyle name="Separador de milhares 2 2 9 43" xfId="17265"/>
    <cellStyle name="Separador de milhares 2 2 9 43 2" xfId="26501"/>
    <cellStyle name="Separador de milhares 2 2 9 44" xfId="17266"/>
    <cellStyle name="Separador de milhares 2 2 9 44 2" xfId="26502"/>
    <cellStyle name="Separador de milhares 2 2 9 45" xfId="17267"/>
    <cellStyle name="Separador de milhares 2 2 9 45 2" xfId="26503"/>
    <cellStyle name="Separador de milhares 2 2 9 46" xfId="17268"/>
    <cellStyle name="Separador de milhares 2 2 9 46 2" xfId="26504"/>
    <cellStyle name="Separador de milhares 2 2 9 47" xfId="17269"/>
    <cellStyle name="Separador de milhares 2 2 9 47 2" xfId="26505"/>
    <cellStyle name="Separador de milhares 2 2 9 48" xfId="17270"/>
    <cellStyle name="Separador de milhares 2 2 9 48 2" xfId="26506"/>
    <cellStyle name="Separador de milhares 2 2 9 49" xfId="17271"/>
    <cellStyle name="Separador de milhares 2 2 9 49 2" xfId="26507"/>
    <cellStyle name="Separador de milhares 2 2 9 5" xfId="17272"/>
    <cellStyle name="Separador de milhares 2 2 9 5 2" xfId="26508"/>
    <cellStyle name="Separador de milhares 2 2 9 50" xfId="17273"/>
    <cellStyle name="Separador de milhares 2 2 9 50 2" xfId="26509"/>
    <cellStyle name="Separador de milhares 2 2 9 51" xfId="17274"/>
    <cellStyle name="Separador de milhares 2 2 9 51 2" xfId="26510"/>
    <cellStyle name="Separador de milhares 2 2 9 52" xfId="17275"/>
    <cellStyle name="Separador de milhares 2 2 9 52 2" xfId="26511"/>
    <cellStyle name="Separador de milhares 2 2 9 53" xfId="17276"/>
    <cellStyle name="Separador de milhares 2 2 9 53 2" xfId="26512"/>
    <cellStyle name="Separador de milhares 2 2 9 54" xfId="17277"/>
    <cellStyle name="Separador de milhares 2 2 9 54 2" xfId="26513"/>
    <cellStyle name="Separador de milhares 2 2 9 55" xfId="17278"/>
    <cellStyle name="Separador de milhares 2 2 9 55 2" xfId="26514"/>
    <cellStyle name="Separador de milhares 2 2 9 56" xfId="17279"/>
    <cellStyle name="Separador de milhares 2 2 9 56 2" xfId="26515"/>
    <cellStyle name="Separador de milhares 2 2 9 6" xfId="17280"/>
    <cellStyle name="Separador de milhares 2 2 9 6 2" xfId="26516"/>
    <cellStyle name="Separador de milhares 2 2 9 7" xfId="17281"/>
    <cellStyle name="Separador de milhares 2 2 9 7 2" xfId="26517"/>
    <cellStyle name="Separador de milhares 2 2 9 8" xfId="17282"/>
    <cellStyle name="Separador de milhares 2 2 9 8 2" xfId="26518"/>
    <cellStyle name="Separador de milhares 2 2 9 9" xfId="17283"/>
    <cellStyle name="Separador de milhares 2 2 9 9 2" xfId="26519"/>
    <cellStyle name="Separador de milhares 2 2 90" xfId="17284"/>
    <cellStyle name="Separador de milhares 2 2 90 2" xfId="26520"/>
    <cellStyle name="Separador de milhares 2 2 91" xfId="17285"/>
    <cellStyle name="Separador de milhares 2 2 91 2" xfId="26521"/>
    <cellStyle name="Separador de milhares 2 2 92" xfId="17286"/>
    <cellStyle name="Separador de milhares 2 2 92 2" xfId="26522"/>
    <cellStyle name="Separador de milhares 2 2 93" xfId="17287"/>
    <cellStyle name="Separador de milhares 2 2 93 2" xfId="26523"/>
    <cellStyle name="Separador de milhares 2 2 94" xfId="17288"/>
    <cellStyle name="Separador de milhares 2 2 94 2" xfId="26524"/>
    <cellStyle name="Separador de milhares 2 2 95" xfId="17289"/>
    <cellStyle name="Separador de milhares 2 2 95 2" xfId="26525"/>
    <cellStyle name="Separador de milhares 2 2 96" xfId="17290"/>
    <cellStyle name="Separador de milhares 2 2 96 2" xfId="26526"/>
    <cellStyle name="Separador de milhares 2 2 97" xfId="17291"/>
    <cellStyle name="Separador de milhares 2 2 97 2" xfId="26527"/>
    <cellStyle name="Separador de milhares 2 2 98" xfId="17292"/>
    <cellStyle name="Separador de milhares 2 2 98 2" xfId="26528"/>
    <cellStyle name="Separador de milhares 2 2 99" xfId="17293"/>
    <cellStyle name="Separador de milhares 2 2 99 2" xfId="26529"/>
    <cellStyle name="Separador de milhares 2 20" xfId="17294"/>
    <cellStyle name="Separador de milhares 2 20 2" xfId="26530"/>
    <cellStyle name="Separador de milhares 2 21" xfId="17295"/>
    <cellStyle name="Separador de milhares 2 21 2" xfId="26531"/>
    <cellStyle name="Separador de milhares 2 22" xfId="17296"/>
    <cellStyle name="Separador de milhares 2 22 2" xfId="26532"/>
    <cellStyle name="Separador de milhares 2 23" xfId="17297"/>
    <cellStyle name="Separador de milhares 2 23 2" xfId="26533"/>
    <cellStyle name="Separador de milhares 2 24" xfId="17298"/>
    <cellStyle name="Separador de milhares 2 24 2" xfId="26534"/>
    <cellStyle name="Separador de milhares 2 25" xfId="17299"/>
    <cellStyle name="Separador de milhares 2 25 2" xfId="26535"/>
    <cellStyle name="Separador de milhares 2 26" xfId="17300"/>
    <cellStyle name="Separador de milhares 2 26 2" xfId="26536"/>
    <cellStyle name="Separador de milhares 2 27" xfId="17301"/>
    <cellStyle name="Separador de milhares 2 27 2" xfId="26537"/>
    <cellStyle name="Separador de milhares 2 28" xfId="17302"/>
    <cellStyle name="Separador de milhares 2 28 2" xfId="26538"/>
    <cellStyle name="Separador de milhares 2 29" xfId="17303"/>
    <cellStyle name="Separador de milhares 2 29 2" xfId="26539"/>
    <cellStyle name="Separador de milhares 2 3" xfId="17304"/>
    <cellStyle name="Separador de milhares 2 3 10" xfId="17305"/>
    <cellStyle name="Separador de milhares 2 3 10 2" xfId="26541"/>
    <cellStyle name="Separador de milhares 2 3 100" xfId="17306"/>
    <cellStyle name="Separador de milhares 2 3 100 2" xfId="26542"/>
    <cellStyle name="Separador de milhares 2 3 101" xfId="17307"/>
    <cellStyle name="Separador de milhares 2 3 101 2" xfId="26543"/>
    <cellStyle name="Separador de milhares 2 3 102" xfId="17308"/>
    <cellStyle name="Separador de milhares 2 3 102 2" xfId="26544"/>
    <cellStyle name="Separador de milhares 2 3 103" xfId="17309"/>
    <cellStyle name="Separador de milhares 2 3 103 2" xfId="26545"/>
    <cellStyle name="Separador de milhares 2 3 104" xfId="17310"/>
    <cellStyle name="Separador de milhares 2 3 104 2" xfId="26546"/>
    <cellStyle name="Separador de milhares 2 3 105" xfId="17311"/>
    <cellStyle name="Separador de milhares 2 3 105 2" xfId="26547"/>
    <cellStyle name="Separador de milhares 2 3 106" xfId="17312"/>
    <cellStyle name="Separador de milhares 2 3 106 2" xfId="26548"/>
    <cellStyle name="Separador de milhares 2 3 107" xfId="17313"/>
    <cellStyle name="Separador de milhares 2 3 107 2" xfId="26549"/>
    <cellStyle name="Separador de milhares 2 3 108" xfId="17314"/>
    <cellStyle name="Separador de milhares 2 3 108 2" xfId="26550"/>
    <cellStyle name="Separador de milhares 2 3 109" xfId="17315"/>
    <cellStyle name="Separador de milhares 2 3 109 2" xfId="26551"/>
    <cellStyle name="Separador de milhares 2 3 11" xfId="17316"/>
    <cellStyle name="Separador de milhares 2 3 11 2" xfId="26552"/>
    <cellStyle name="Separador de milhares 2 3 110" xfId="17317"/>
    <cellStyle name="Separador de milhares 2 3 110 2" xfId="26553"/>
    <cellStyle name="Separador de milhares 2 3 111" xfId="17318"/>
    <cellStyle name="Separador de milhares 2 3 111 2" xfId="26554"/>
    <cellStyle name="Separador de milhares 2 3 112" xfId="17319"/>
    <cellStyle name="Separador de milhares 2 3 112 2" xfId="26555"/>
    <cellStyle name="Separador de milhares 2 3 113" xfId="17320"/>
    <cellStyle name="Separador de milhares 2 3 113 2" xfId="26556"/>
    <cellStyle name="Separador de milhares 2 3 114" xfId="17321"/>
    <cellStyle name="Separador de milhares 2 3 114 2" xfId="26557"/>
    <cellStyle name="Separador de milhares 2 3 115" xfId="17322"/>
    <cellStyle name="Separador de milhares 2 3 115 2" xfId="26558"/>
    <cellStyle name="Separador de milhares 2 3 116" xfId="17323"/>
    <cellStyle name="Separador de milhares 2 3 116 2" xfId="26559"/>
    <cellStyle name="Separador de milhares 2 3 117" xfId="17324"/>
    <cellStyle name="Separador de milhares 2 3 117 2" xfId="26560"/>
    <cellStyle name="Separador de milhares 2 3 118" xfId="17325"/>
    <cellStyle name="Separador de milhares 2 3 118 2" xfId="26561"/>
    <cellStyle name="Separador de milhares 2 3 119" xfId="17326"/>
    <cellStyle name="Separador de milhares 2 3 119 2" xfId="26562"/>
    <cellStyle name="Separador de milhares 2 3 12" xfId="17327"/>
    <cellStyle name="Separador de milhares 2 3 12 2" xfId="26563"/>
    <cellStyle name="Separador de milhares 2 3 120" xfId="17328"/>
    <cellStyle name="Separador de milhares 2 3 120 2" xfId="26564"/>
    <cellStyle name="Separador de milhares 2 3 121" xfId="17329"/>
    <cellStyle name="Separador de milhares 2 3 121 2" xfId="26565"/>
    <cellStyle name="Separador de milhares 2 3 122" xfId="17330"/>
    <cellStyle name="Separador de milhares 2 3 122 2" xfId="26566"/>
    <cellStyle name="Separador de milhares 2 3 123" xfId="17331"/>
    <cellStyle name="Separador de milhares 2 3 123 2" xfId="26567"/>
    <cellStyle name="Separador de milhares 2 3 124" xfId="17332"/>
    <cellStyle name="Separador de milhares 2 3 124 2" xfId="26568"/>
    <cellStyle name="Separador de milhares 2 3 125" xfId="17333"/>
    <cellStyle name="Separador de milhares 2 3 125 2" xfId="26569"/>
    <cellStyle name="Separador de milhares 2 3 126" xfId="17334"/>
    <cellStyle name="Separador de milhares 2 3 126 2" xfId="26570"/>
    <cellStyle name="Separador de milhares 2 3 127" xfId="17335"/>
    <cellStyle name="Separador de milhares 2 3 127 2" xfId="26571"/>
    <cellStyle name="Separador de milhares 2 3 128" xfId="17336"/>
    <cellStyle name="Separador de milhares 2 3 128 2" xfId="26572"/>
    <cellStyle name="Separador de milhares 2 3 129" xfId="17337"/>
    <cellStyle name="Separador de milhares 2 3 129 2" xfId="26573"/>
    <cellStyle name="Separador de milhares 2 3 13" xfId="17338"/>
    <cellStyle name="Separador de milhares 2 3 13 2" xfId="26574"/>
    <cellStyle name="Separador de milhares 2 3 130" xfId="17339"/>
    <cellStyle name="Separador de milhares 2 3 130 2" xfId="26575"/>
    <cellStyle name="Separador de milhares 2 3 131" xfId="17340"/>
    <cellStyle name="Separador de milhares 2 3 131 2" xfId="26576"/>
    <cellStyle name="Separador de milhares 2 3 132" xfId="17341"/>
    <cellStyle name="Separador de milhares 2 3 132 2" xfId="26577"/>
    <cellStyle name="Separador de milhares 2 3 133" xfId="17342"/>
    <cellStyle name="Separador de milhares 2 3 133 2" xfId="26578"/>
    <cellStyle name="Separador de milhares 2 3 134" xfId="17343"/>
    <cellStyle name="Separador de milhares 2 3 134 2" xfId="26579"/>
    <cellStyle name="Separador de milhares 2 3 135" xfId="17344"/>
    <cellStyle name="Separador de milhares 2 3 135 2" xfId="26580"/>
    <cellStyle name="Separador de milhares 2 3 136" xfId="17345"/>
    <cellStyle name="Separador de milhares 2 3 136 2" xfId="26581"/>
    <cellStyle name="Separador de milhares 2 3 137" xfId="17346"/>
    <cellStyle name="Separador de milhares 2 3 137 2" xfId="26582"/>
    <cellStyle name="Separador de milhares 2 3 138" xfId="17347"/>
    <cellStyle name="Separador de milhares 2 3 138 2" xfId="26583"/>
    <cellStyle name="Separador de milhares 2 3 139" xfId="17348"/>
    <cellStyle name="Separador de milhares 2 3 139 2" xfId="26584"/>
    <cellStyle name="Separador de milhares 2 3 14" xfId="17349"/>
    <cellStyle name="Separador de milhares 2 3 14 2" xfId="26585"/>
    <cellStyle name="Separador de milhares 2 3 140" xfId="17350"/>
    <cellStyle name="Separador de milhares 2 3 140 2" xfId="26586"/>
    <cellStyle name="Separador de milhares 2 3 141" xfId="17351"/>
    <cellStyle name="Separador de milhares 2 3 141 2" xfId="26587"/>
    <cellStyle name="Separador de milhares 2 3 142" xfId="17352"/>
    <cellStyle name="Separador de milhares 2 3 142 2" xfId="26588"/>
    <cellStyle name="Separador de milhares 2 3 143" xfId="17353"/>
    <cellStyle name="Separador de milhares 2 3 143 2" xfId="26589"/>
    <cellStyle name="Separador de milhares 2 3 144" xfId="17354"/>
    <cellStyle name="Separador de milhares 2 3 144 2" xfId="26590"/>
    <cellStyle name="Separador de milhares 2 3 145" xfId="17355"/>
    <cellStyle name="Separador de milhares 2 3 145 2" xfId="26591"/>
    <cellStyle name="Separador de milhares 2 3 146" xfId="17356"/>
    <cellStyle name="Separador de milhares 2 3 146 2" xfId="26592"/>
    <cellStyle name="Separador de milhares 2 3 147" xfId="17357"/>
    <cellStyle name="Separador de milhares 2 3 147 2" xfId="26593"/>
    <cellStyle name="Separador de milhares 2 3 148" xfId="17358"/>
    <cellStyle name="Separador de milhares 2 3 148 2" xfId="26594"/>
    <cellStyle name="Separador de milhares 2 3 149" xfId="17359"/>
    <cellStyle name="Separador de milhares 2 3 149 2" xfId="26595"/>
    <cellStyle name="Separador de milhares 2 3 15" xfId="17360"/>
    <cellStyle name="Separador de milhares 2 3 15 2" xfId="26596"/>
    <cellStyle name="Separador de milhares 2 3 150" xfId="17361"/>
    <cellStyle name="Separador de milhares 2 3 150 2" xfId="26597"/>
    <cellStyle name="Separador de milhares 2 3 151" xfId="17362"/>
    <cellStyle name="Separador de milhares 2 3 151 2" xfId="26598"/>
    <cellStyle name="Separador de milhares 2 3 152" xfId="17363"/>
    <cellStyle name="Separador de milhares 2 3 152 2" xfId="26599"/>
    <cellStyle name="Separador de milhares 2 3 153" xfId="17364"/>
    <cellStyle name="Separador de milhares 2 3 153 2" xfId="26600"/>
    <cellStyle name="Separador de milhares 2 3 154" xfId="17365"/>
    <cellStyle name="Separador de milhares 2 3 154 2" xfId="26601"/>
    <cellStyle name="Separador de milhares 2 3 155" xfId="17366"/>
    <cellStyle name="Separador de milhares 2 3 155 2" xfId="26602"/>
    <cellStyle name="Separador de milhares 2 3 156" xfId="17367"/>
    <cellStyle name="Separador de milhares 2 3 156 2" xfId="26603"/>
    <cellStyle name="Separador de milhares 2 3 157" xfId="17368"/>
    <cellStyle name="Separador de milhares 2 3 157 2" xfId="26604"/>
    <cellStyle name="Separador de milhares 2 3 158" xfId="17369"/>
    <cellStyle name="Separador de milhares 2 3 158 2" xfId="26605"/>
    <cellStyle name="Separador de milhares 2 3 159" xfId="17370"/>
    <cellStyle name="Separador de milhares 2 3 159 2" xfId="26606"/>
    <cellStyle name="Separador de milhares 2 3 16" xfId="17371"/>
    <cellStyle name="Separador de milhares 2 3 16 2" xfId="26607"/>
    <cellStyle name="Separador de milhares 2 3 160" xfId="17372"/>
    <cellStyle name="Separador de milhares 2 3 160 2" xfId="26608"/>
    <cellStyle name="Separador de milhares 2 3 161" xfId="17373"/>
    <cellStyle name="Separador de milhares 2 3 161 2" xfId="26609"/>
    <cellStyle name="Separador de milhares 2 3 162" xfId="17374"/>
    <cellStyle name="Separador de milhares 2 3 162 2" xfId="26610"/>
    <cellStyle name="Separador de milhares 2 3 162 8" xfId="17375"/>
    <cellStyle name="Separador de milhares 2 3 163" xfId="17376"/>
    <cellStyle name="Separador de milhares 2 3 163 2" xfId="26611"/>
    <cellStyle name="Separador de milhares 2 3 164" xfId="17377"/>
    <cellStyle name="Separador de milhares 2 3 164 2" xfId="26612"/>
    <cellStyle name="Separador de milhares 2 3 165" xfId="17378"/>
    <cellStyle name="Separador de milhares 2 3 165 2" xfId="26613"/>
    <cellStyle name="Separador de milhares 2 3 166" xfId="17379"/>
    <cellStyle name="Separador de milhares 2 3 166 2" xfId="26614"/>
    <cellStyle name="Separador de milhares 2 3 167" xfId="17380"/>
    <cellStyle name="Separador de milhares 2 3 167 2" xfId="26615"/>
    <cellStyle name="Separador de milhares 2 3 168" xfId="17381"/>
    <cellStyle name="Separador de milhares 2 3 168 2" xfId="26616"/>
    <cellStyle name="Separador de milhares 2 3 169" xfId="17382"/>
    <cellStyle name="Separador de milhares 2 3 169 2" xfId="26617"/>
    <cellStyle name="Separador de milhares 2 3 17" xfId="17383"/>
    <cellStyle name="Separador de milhares 2 3 17 2" xfId="26618"/>
    <cellStyle name="Separador de milhares 2 3 170" xfId="17384"/>
    <cellStyle name="Separador de milhares 2 3 170 2" xfId="26619"/>
    <cellStyle name="Separador de milhares 2 3 171" xfId="17385"/>
    <cellStyle name="Separador de milhares 2 3 171 2" xfId="26620"/>
    <cellStyle name="Separador de milhares 2 3 172" xfId="17386"/>
    <cellStyle name="Separador de milhares 2 3 172 2" xfId="26621"/>
    <cellStyle name="Separador de milhares 2 3 173" xfId="17387"/>
    <cellStyle name="Separador de milhares 2 3 173 2" xfId="26622"/>
    <cellStyle name="Separador de milhares 2 3 174" xfId="17388"/>
    <cellStyle name="Separador de milhares 2 3 174 2" xfId="26623"/>
    <cellStyle name="Separador de milhares 2 3 175" xfId="17389"/>
    <cellStyle name="Separador de milhares 2 3 175 2" xfId="26624"/>
    <cellStyle name="Separador de milhares 2 3 176" xfId="17390"/>
    <cellStyle name="Separador de milhares 2 3 176 2" xfId="26625"/>
    <cellStyle name="Separador de milhares 2 3 177" xfId="17391"/>
    <cellStyle name="Separador de milhares 2 3 177 2" xfId="26626"/>
    <cellStyle name="Separador de milhares 2 3 178" xfId="17392"/>
    <cellStyle name="Separador de milhares 2 3 178 2" xfId="26627"/>
    <cellStyle name="Separador de milhares 2 3 179" xfId="17393"/>
    <cellStyle name="Separador de milhares 2 3 179 2" xfId="26628"/>
    <cellStyle name="Separador de milhares 2 3 18" xfId="17394"/>
    <cellStyle name="Separador de milhares 2 3 18 2" xfId="26629"/>
    <cellStyle name="Separador de milhares 2 3 180" xfId="17395"/>
    <cellStyle name="Separador de milhares 2 3 180 2" xfId="26630"/>
    <cellStyle name="Separador de milhares 2 3 181" xfId="17396"/>
    <cellStyle name="Separador de milhares 2 3 181 2" xfId="26631"/>
    <cellStyle name="Separador de milhares 2 3 182" xfId="17397"/>
    <cellStyle name="Separador de milhares 2 3 182 2" xfId="26632"/>
    <cellStyle name="Separador de milhares 2 3 183" xfId="17398"/>
    <cellStyle name="Separador de milhares 2 3 183 2" xfId="26633"/>
    <cellStyle name="Separador de milhares 2 3 184" xfId="17399"/>
    <cellStyle name="Separador de milhares 2 3 184 2" xfId="26634"/>
    <cellStyle name="Separador de milhares 2 3 185" xfId="17400"/>
    <cellStyle name="Separador de milhares 2 3 185 2" xfId="26635"/>
    <cellStyle name="Separador de milhares 2 3 186" xfId="17401"/>
    <cellStyle name="Separador de milhares 2 3 186 2" xfId="26636"/>
    <cellStyle name="Separador de milhares 2 3 187" xfId="17402"/>
    <cellStyle name="Separador de milhares 2 3 187 2" xfId="26637"/>
    <cellStyle name="Separador de milhares 2 3 188" xfId="17403"/>
    <cellStyle name="Separador de milhares 2 3 188 2" xfId="26638"/>
    <cellStyle name="Separador de milhares 2 3 189" xfId="26540"/>
    <cellStyle name="Separador de milhares 2 3 19" xfId="17404"/>
    <cellStyle name="Separador de milhares 2 3 19 2" xfId="26639"/>
    <cellStyle name="Separador de milhares 2 3 2" xfId="17405"/>
    <cellStyle name="Separador de milhares 2 3 2 2" xfId="26640"/>
    <cellStyle name="Separador de milhares 2 3 20" xfId="17406"/>
    <cellStyle name="Separador de milhares 2 3 20 2" xfId="26641"/>
    <cellStyle name="Separador de milhares 2 3 21" xfId="17407"/>
    <cellStyle name="Separador de milhares 2 3 21 2" xfId="26642"/>
    <cellStyle name="Separador de milhares 2 3 22" xfId="17408"/>
    <cellStyle name="Separador de milhares 2 3 22 2" xfId="26643"/>
    <cellStyle name="Separador de milhares 2 3 23" xfId="17409"/>
    <cellStyle name="Separador de milhares 2 3 23 2" xfId="26644"/>
    <cellStyle name="Separador de milhares 2 3 24" xfId="17410"/>
    <cellStyle name="Separador de milhares 2 3 24 2" xfId="26645"/>
    <cellStyle name="Separador de milhares 2 3 25" xfId="17411"/>
    <cellStyle name="Separador de milhares 2 3 25 2" xfId="26646"/>
    <cellStyle name="Separador de milhares 2 3 26" xfId="17412"/>
    <cellStyle name="Separador de milhares 2 3 26 2" xfId="26647"/>
    <cellStyle name="Separador de milhares 2 3 27" xfId="17413"/>
    <cellStyle name="Separador de milhares 2 3 27 2" xfId="26648"/>
    <cellStyle name="Separador de milhares 2 3 28" xfId="17414"/>
    <cellStyle name="Separador de milhares 2 3 28 2" xfId="26649"/>
    <cellStyle name="Separador de milhares 2 3 29" xfId="17415"/>
    <cellStyle name="Separador de milhares 2 3 29 2" xfId="26650"/>
    <cellStyle name="Separador de milhares 2 3 3" xfId="17416"/>
    <cellStyle name="Separador de milhares 2 3 3 2" xfId="26651"/>
    <cellStyle name="Separador de milhares 2 3 30" xfId="17417"/>
    <cellStyle name="Separador de milhares 2 3 30 2" xfId="26652"/>
    <cellStyle name="Separador de milhares 2 3 31" xfId="17418"/>
    <cellStyle name="Separador de milhares 2 3 31 2" xfId="26653"/>
    <cellStyle name="Separador de milhares 2 3 32" xfId="17419"/>
    <cellStyle name="Separador de milhares 2 3 32 2" xfId="26654"/>
    <cellStyle name="Separador de milhares 2 3 33" xfId="17420"/>
    <cellStyle name="Separador de milhares 2 3 33 2" xfId="26655"/>
    <cellStyle name="Separador de milhares 2 3 34" xfId="17421"/>
    <cellStyle name="Separador de milhares 2 3 34 2" xfId="26656"/>
    <cellStyle name="Separador de milhares 2 3 35" xfId="17422"/>
    <cellStyle name="Separador de milhares 2 3 35 2" xfId="26657"/>
    <cellStyle name="Separador de milhares 2 3 36" xfId="17423"/>
    <cellStyle name="Separador de milhares 2 3 36 2" xfId="26658"/>
    <cellStyle name="Separador de milhares 2 3 37" xfId="17424"/>
    <cellStyle name="Separador de milhares 2 3 37 2" xfId="26659"/>
    <cellStyle name="Separador de milhares 2 3 38" xfId="17425"/>
    <cellStyle name="Separador de milhares 2 3 38 2" xfId="26660"/>
    <cellStyle name="Separador de milhares 2 3 39" xfId="17426"/>
    <cellStyle name="Separador de milhares 2 3 39 2" xfId="26661"/>
    <cellStyle name="Separador de milhares 2 3 4" xfId="17427"/>
    <cellStyle name="Separador de milhares 2 3 4 10" xfId="17428"/>
    <cellStyle name="Separador de milhares 2 3 4 10 2" xfId="26663"/>
    <cellStyle name="Separador de milhares 2 3 4 11" xfId="17429"/>
    <cellStyle name="Separador de milhares 2 3 4 11 2" xfId="26664"/>
    <cellStyle name="Separador de milhares 2 3 4 12" xfId="17430"/>
    <cellStyle name="Separador de milhares 2 3 4 12 2" xfId="26665"/>
    <cellStyle name="Separador de milhares 2 3 4 13" xfId="17431"/>
    <cellStyle name="Separador de milhares 2 3 4 13 2" xfId="26666"/>
    <cellStyle name="Separador de milhares 2 3 4 14" xfId="17432"/>
    <cellStyle name="Separador de milhares 2 3 4 14 2" xfId="26667"/>
    <cellStyle name="Separador de milhares 2 3 4 15" xfId="17433"/>
    <cellStyle name="Separador de milhares 2 3 4 15 2" xfId="26668"/>
    <cellStyle name="Separador de milhares 2 3 4 16" xfId="17434"/>
    <cellStyle name="Separador de milhares 2 3 4 16 2" xfId="26669"/>
    <cellStyle name="Separador de milhares 2 3 4 17" xfId="17435"/>
    <cellStyle name="Separador de milhares 2 3 4 17 2" xfId="26670"/>
    <cellStyle name="Separador de milhares 2 3 4 18" xfId="17436"/>
    <cellStyle name="Separador de milhares 2 3 4 18 2" xfId="26671"/>
    <cellStyle name="Separador de milhares 2 3 4 19" xfId="17437"/>
    <cellStyle name="Separador de milhares 2 3 4 19 2" xfId="26672"/>
    <cellStyle name="Separador de milhares 2 3 4 2" xfId="17438"/>
    <cellStyle name="Separador de milhares 2 3 4 2 10" xfId="17439"/>
    <cellStyle name="Separador de milhares 2 3 4 2 10 2" xfId="26673"/>
    <cellStyle name="Separador de milhares 2 3 4 2 11" xfId="17440"/>
    <cellStyle name="Separador de milhares 2 3 4 2 11 2" xfId="26674"/>
    <cellStyle name="Separador de milhares 2 3 4 2 12" xfId="17441"/>
    <cellStyle name="Separador de milhares 2 3 4 2 12 2" xfId="26675"/>
    <cellStyle name="Separador de milhares 2 3 4 2 13" xfId="17442"/>
    <cellStyle name="Separador de milhares 2 3 4 2 13 2" xfId="26676"/>
    <cellStyle name="Separador de milhares 2 3 4 2 2" xfId="17443"/>
    <cellStyle name="Separador de milhares 2 3 4 2 2 2" xfId="26677"/>
    <cellStyle name="Separador de milhares 2 3 4 2 3" xfId="17444"/>
    <cellStyle name="Separador de milhares 2 3 4 2 3 2" xfId="26678"/>
    <cellStyle name="Separador de milhares 2 3 4 2 4" xfId="17445"/>
    <cellStyle name="Separador de milhares 2 3 4 2 4 2" xfId="26679"/>
    <cellStyle name="Separador de milhares 2 3 4 2 5" xfId="17446"/>
    <cellStyle name="Separador de milhares 2 3 4 2 5 2" xfId="26680"/>
    <cellStyle name="Separador de milhares 2 3 4 2 6" xfId="17447"/>
    <cellStyle name="Separador de milhares 2 3 4 2 6 2" xfId="26681"/>
    <cellStyle name="Separador de milhares 2 3 4 2 7" xfId="17448"/>
    <cellStyle name="Separador de milhares 2 3 4 2 7 2" xfId="26682"/>
    <cellStyle name="Separador de milhares 2 3 4 2 8" xfId="17449"/>
    <cellStyle name="Separador de milhares 2 3 4 2 8 2" xfId="26683"/>
    <cellStyle name="Separador de milhares 2 3 4 2 9" xfId="17450"/>
    <cellStyle name="Separador de milhares 2 3 4 2 9 2" xfId="26684"/>
    <cellStyle name="Separador de milhares 2 3 4 20" xfId="17451"/>
    <cellStyle name="Separador de milhares 2 3 4 20 2" xfId="26685"/>
    <cellStyle name="Separador de milhares 2 3 4 21" xfId="17452"/>
    <cellStyle name="Separador de milhares 2 3 4 21 2" xfId="26686"/>
    <cellStyle name="Separador de milhares 2 3 4 22" xfId="17453"/>
    <cellStyle name="Separador de milhares 2 3 4 22 2" xfId="26687"/>
    <cellStyle name="Separador de milhares 2 3 4 23" xfId="17454"/>
    <cellStyle name="Separador de milhares 2 3 4 23 2" xfId="26688"/>
    <cellStyle name="Separador de milhares 2 3 4 24" xfId="17455"/>
    <cellStyle name="Separador de milhares 2 3 4 24 2" xfId="26689"/>
    <cellStyle name="Separador de milhares 2 3 4 25" xfId="17456"/>
    <cellStyle name="Separador de milhares 2 3 4 25 2" xfId="26690"/>
    <cellStyle name="Separador de milhares 2 3 4 26" xfId="17457"/>
    <cellStyle name="Separador de milhares 2 3 4 26 2" xfId="26691"/>
    <cellStyle name="Separador de milhares 2 3 4 27" xfId="17458"/>
    <cellStyle name="Separador de milhares 2 3 4 27 2" xfId="26692"/>
    <cellStyle name="Separador de milhares 2 3 4 28" xfId="17459"/>
    <cellStyle name="Separador de milhares 2 3 4 28 2" xfId="26693"/>
    <cellStyle name="Separador de milhares 2 3 4 29" xfId="17460"/>
    <cellStyle name="Separador de milhares 2 3 4 29 2" xfId="26694"/>
    <cellStyle name="Separador de milhares 2 3 4 3" xfId="17461"/>
    <cellStyle name="Separador de milhares 2 3 4 3 2" xfId="26695"/>
    <cellStyle name="Separador de milhares 2 3 4 30" xfId="17462"/>
    <cellStyle name="Separador de milhares 2 3 4 31" xfId="17463"/>
    <cellStyle name="Separador de milhares 2 3 4 32" xfId="17464"/>
    <cellStyle name="Separador de milhares 2 3 4 33" xfId="17465"/>
    <cellStyle name="Separador de milhares 2 3 4 34" xfId="17466"/>
    <cellStyle name="Separador de milhares 2 3 4 35" xfId="17467"/>
    <cellStyle name="Separador de milhares 2 3 4 36" xfId="17468"/>
    <cellStyle name="Separador de milhares 2 3 4 37" xfId="17469"/>
    <cellStyle name="Separador de milhares 2 3 4 38" xfId="17470"/>
    <cellStyle name="Separador de milhares 2 3 4 39" xfId="17471"/>
    <cellStyle name="Separador de milhares 2 3 4 4" xfId="17472"/>
    <cellStyle name="Separador de milhares 2 3 4 4 2" xfId="26696"/>
    <cellStyle name="Separador de milhares 2 3 4 40" xfId="17473"/>
    <cellStyle name="Separador de milhares 2 3 4 41" xfId="26662"/>
    <cellStyle name="Separador de milhares 2 3 4 5" xfId="17474"/>
    <cellStyle name="Separador de milhares 2 3 4 5 2" xfId="26697"/>
    <cellStyle name="Separador de milhares 2 3 4 6" xfId="17475"/>
    <cellStyle name="Separador de milhares 2 3 4 6 2" xfId="26698"/>
    <cellStyle name="Separador de milhares 2 3 4 7" xfId="17476"/>
    <cellStyle name="Separador de milhares 2 3 4 7 2" xfId="26699"/>
    <cellStyle name="Separador de milhares 2 3 4 8" xfId="17477"/>
    <cellStyle name="Separador de milhares 2 3 4 8 2" xfId="26700"/>
    <cellStyle name="Separador de milhares 2 3 4 9" xfId="17478"/>
    <cellStyle name="Separador de milhares 2 3 4 9 2" xfId="26701"/>
    <cellStyle name="Separador de milhares 2 3 40" xfId="17479"/>
    <cellStyle name="Separador de milhares 2 3 40 2" xfId="26702"/>
    <cellStyle name="Separador de milhares 2 3 41" xfId="17480"/>
    <cellStyle name="Separador de milhares 2 3 41 2" xfId="26703"/>
    <cellStyle name="Separador de milhares 2 3 42" xfId="17481"/>
    <cellStyle name="Separador de milhares 2 3 42 2" xfId="26704"/>
    <cellStyle name="Separador de milhares 2 3 43" xfId="17482"/>
    <cellStyle name="Separador de milhares 2 3 43 2" xfId="26705"/>
    <cellStyle name="Separador de milhares 2 3 44" xfId="17483"/>
    <cellStyle name="Separador de milhares 2 3 44 2" xfId="26706"/>
    <cellStyle name="Separador de milhares 2 3 45" xfId="17484"/>
    <cellStyle name="Separador de milhares 2 3 45 2" xfId="26707"/>
    <cellStyle name="Separador de milhares 2 3 46" xfId="17485"/>
    <cellStyle name="Separador de milhares 2 3 46 2" xfId="26708"/>
    <cellStyle name="Separador de milhares 2 3 47" xfId="17486"/>
    <cellStyle name="Separador de milhares 2 3 47 2" xfId="26709"/>
    <cellStyle name="Separador de milhares 2 3 48" xfId="17487"/>
    <cellStyle name="Separador de milhares 2 3 48 2" xfId="26710"/>
    <cellStyle name="Separador de milhares 2 3 49" xfId="17488"/>
    <cellStyle name="Separador de milhares 2 3 49 2" xfId="26711"/>
    <cellStyle name="Separador de milhares 2 3 5" xfId="17489"/>
    <cellStyle name="Separador de milhares 2 3 5 2" xfId="26712"/>
    <cellStyle name="Separador de milhares 2 3 50" xfId="17490"/>
    <cellStyle name="Separador de milhares 2 3 50 2" xfId="26713"/>
    <cellStyle name="Separador de milhares 2 3 51" xfId="17491"/>
    <cellStyle name="Separador de milhares 2 3 51 2" xfId="26714"/>
    <cellStyle name="Separador de milhares 2 3 52" xfId="17492"/>
    <cellStyle name="Separador de milhares 2 3 52 2" xfId="26715"/>
    <cellStyle name="Separador de milhares 2 3 53" xfId="17493"/>
    <cellStyle name="Separador de milhares 2 3 53 2" xfId="26716"/>
    <cellStyle name="Separador de milhares 2 3 54" xfId="17494"/>
    <cellStyle name="Separador de milhares 2 3 54 2" xfId="26717"/>
    <cellStyle name="Separador de milhares 2 3 55" xfId="17495"/>
    <cellStyle name="Separador de milhares 2 3 55 2" xfId="26718"/>
    <cellStyle name="Separador de milhares 2 3 56" xfId="17496"/>
    <cellStyle name="Separador de milhares 2 3 56 2" xfId="26719"/>
    <cellStyle name="Separador de milhares 2 3 57" xfId="17497"/>
    <cellStyle name="Separador de milhares 2 3 57 2" xfId="26720"/>
    <cellStyle name="Separador de milhares 2 3 58" xfId="17498"/>
    <cellStyle name="Separador de milhares 2 3 58 2" xfId="26721"/>
    <cellStyle name="Separador de milhares 2 3 59" xfId="17499"/>
    <cellStyle name="Separador de milhares 2 3 59 2" xfId="26722"/>
    <cellStyle name="Separador de milhares 2 3 6" xfId="17500"/>
    <cellStyle name="Separador de milhares 2 3 6 2" xfId="26723"/>
    <cellStyle name="Separador de milhares 2 3 60" xfId="17501"/>
    <cellStyle name="Separador de milhares 2 3 60 2" xfId="26724"/>
    <cellStyle name="Separador de milhares 2 3 61" xfId="17502"/>
    <cellStyle name="Separador de milhares 2 3 61 2" xfId="26725"/>
    <cellStyle name="Separador de milhares 2 3 62" xfId="17503"/>
    <cellStyle name="Separador de milhares 2 3 62 2" xfId="26726"/>
    <cellStyle name="Separador de milhares 2 3 63" xfId="17504"/>
    <cellStyle name="Separador de milhares 2 3 63 2" xfId="26727"/>
    <cellStyle name="Separador de milhares 2 3 64" xfId="17505"/>
    <cellStyle name="Separador de milhares 2 3 64 2" xfId="26728"/>
    <cellStyle name="Separador de milhares 2 3 65" xfId="17506"/>
    <cellStyle name="Separador de milhares 2 3 65 2" xfId="26729"/>
    <cellStyle name="Separador de milhares 2 3 66" xfId="17507"/>
    <cellStyle name="Separador de milhares 2 3 66 2" xfId="26730"/>
    <cellStyle name="Separador de milhares 2 3 67" xfId="17508"/>
    <cellStyle name="Separador de milhares 2 3 67 2" xfId="26731"/>
    <cellStyle name="Separador de milhares 2 3 68" xfId="17509"/>
    <cellStyle name="Separador de milhares 2 3 68 2" xfId="26732"/>
    <cellStyle name="Separador de milhares 2 3 69" xfId="17510"/>
    <cellStyle name="Separador de milhares 2 3 69 2" xfId="26733"/>
    <cellStyle name="Separador de milhares 2 3 7" xfId="17511"/>
    <cellStyle name="Separador de milhares 2 3 7 2" xfId="26734"/>
    <cellStyle name="Separador de milhares 2 3 70" xfId="17512"/>
    <cellStyle name="Separador de milhares 2 3 70 2" xfId="26735"/>
    <cellStyle name="Separador de milhares 2 3 71" xfId="17513"/>
    <cellStyle name="Separador de milhares 2 3 71 2" xfId="26736"/>
    <cellStyle name="Separador de milhares 2 3 72" xfId="17514"/>
    <cellStyle name="Separador de milhares 2 3 72 2" xfId="26737"/>
    <cellStyle name="Separador de milhares 2 3 73" xfId="17515"/>
    <cellStyle name="Separador de milhares 2 3 73 2" xfId="26738"/>
    <cellStyle name="Separador de milhares 2 3 74" xfId="17516"/>
    <cellStyle name="Separador de milhares 2 3 74 2" xfId="26739"/>
    <cellStyle name="Separador de milhares 2 3 75" xfId="17517"/>
    <cellStyle name="Separador de milhares 2 3 75 2" xfId="26740"/>
    <cellStyle name="Separador de milhares 2 3 76" xfId="17518"/>
    <cellStyle name="Separador de milhares 2 3 76 2" xfId="26741"/>
    <cellStyle name="Separador de milhares 2 3 77" xfId="17519"/>
    <cellStyle name="Separador de milhares 2 3 77 2" xfId="26742"/>
    <cellStyle name="Separador de milhares 2 3 78" xfId="17520"/>
    <cellStyle name="Separador de milhares 2 3 78 2" xfId="26743"/>
    <cellStyle name="Separador de milhares 2 3 79" xfId="17521"/>
    <cellStyle name="Separador de milhares 2 3 79 2" xfId="26744"/>
    <cellStyle name="Separador de milhares 2 3 8" xfId="17522"/>
    <cellStyle name="Separador de milhares 2 3 8 2" xfId="26745"/>
    <cellStyle name="Separador de milhares 2 3 80" xfId="17523"/>
    <cellStyle name="Separador de milhares 2 3 80 2" xfId="26746"/>
    <cellStyle name="Separador de milhares 2 3 81" xfId="17524"/>
    <cellStyle name="Separador de milhares 2 3 81 2" xfId="26747"/>
    <cellStyle name="Separador de milhares 2 3 82" xfId="17525"/>
    <cellStyle name="Separador de milhares 2 3 82 2" xfId="26748"/>
    <cellStyle name="Separador de milhares 2 3 83" xfId="17526"/>
    <cellStyle name="Separador de milhares 2 3 83 2" xfId="26749"/>
    <cellStyle name="Separador de milhares 2 3 84" xfId="17527"/>
    <cellStyle name="Separador de milhares 2 3 84 2" xfId="26750"/>
    <cellStyle name="Separador de milhares 2 3 85" xfId="17528"/>
    <cellStyle name="Separador de milhares 2 3 85 2" xfId="26751"/>
    <cellStyle name="Separador de milhares 2 3 86" xfId="17529"/>
    <cellStyle name="Separador de milhares 2 3 86 2" xfId="26752"/>
    <cellStyle name="Separador de milhares 2 3 87" xfId="17530"/>
    <cellStyle name="Separador de milhares 2 3 87 2" xfId="26753"/>
    <cellStyle name="Separador de milhares 2 3 88" xfId="17531"/>
    <cellStyle name="Separador de milhares 2 3 88 2" xfId="26754"/>
    <cellStyle name="Separador de milhares 2 3 89" xfId="17532"/>
    <cellStyle name="Separador de milhares 2 3 89 2" xfId="26755"/>
    <cellStyle name="Separador de milhares 2 3 9" xfId="17533"/>
    <cellStyle name="Separador de milhares 2 3 9 2" xfId="26756"/>
    <cellStyle name="Separador de milhares 2 3 90" xfId="17534"/>
    <cellStyle name="Separador de milhares 2 3 90 2" xfId="26757"/>
    <cellStyle name="Separador de milhares 2 3 91" xfId="17535"/>
    <cellStyle name="Separador de milhares 2 3 91 2" xfId="26758"/>
    <cellStyle name="Separador de milhares 2 3 92" xfId="17536"/>
    <cellStyle name="Separador de milhares 2 3 92 2" xfId="26759"/>
    <cellStyle name="Separador de milhares 2 3 93" xfId="17537"/>
    <cellStyle name="Separador de milhares 2 3 93 2" xfId="26760"/>
    <cellStyle name="Separador de milhares 2 3 94" xfId="17538"/>
    <cellStyle name="Separador de milhares 2 3 94 2" xfId="26761"/>
    <cellStyle name="Separador de milhares 2 3 95" xfId="17539"/>
    <cellStyle name="Separador de milhares 2 3 95 2" xfId="26762"/>
    <cellStyle name="Separador de milhares 2 3 96" xfId="17540"/>
    <cellStyle name="Separador de milhares 2 3 96 2" xfId="26763"/>
    <cellStyle name="Separador de milhares 2 3 97" xfId="17541"/>
    <cellStyle name="Separador de milhares 2 3 97 2" xfId="26764"/>
    <cellStyle name="Separador de milhares 2 3 98" xfId="17542"/>
    <cellStyle name="Separador de milhares 2 3 98 2" xfId="26765"/>
    <cellStyle name="Separador de milhares 2 3 99" xfId="17543"/>
    <cellStyle name="Separador de milhares 2 3 99 2" xfId="26766"/>
    <cellStyle name="Separador de milhares 2 30" xfId="17544"/>
    <cellStyle name="Separador de milhares 2 30 2" xfId="26767"/>
    <cellStyle name="Separador de milhares 2 31" xfId="17545"/>
    <cellStyle name="Separador de milhares 2 31 2" xfId="26768"/>
    <cellStyle name="Separador de milhares 2 32" xfId="17546"/>
    <cellStyle name="Separador de milhares 2 32 2" xfId="26769"/>
    <cellStyle name="Separador de milhares 2 33" xfId="17547"/>
    <cellStyle name="Separador de milhares 2 33 2" xfId="26770"/>
    <cellStyle name="Separador de milhares 2 34" xfId="17548"/>
    <cellStyle name="Separador de milhares 2 34 2" xfId="26771"/>
    <cellStyle name="Separador de milhares 2 35" xfId="17549"/>
    <cellStyle name="Separador de milhares 2 35 2" xfId="26772"/>
    <cellStyle name="Separador de milhares 2 36" xfId="17550"/>
    <cellStyle name="Separador de milhares 2 36 2" xfId="26773"/>
    <cellStyle name="Separador de milhares 2 37" xfId="17551"/>
    <cellStyle name="Separador de milhares 2 37 2" xfId="26774"/>
    <cellStyle name="Separador de milhares 2 38" xfId="17552"/>
    <cellStyle name="Separador de milhares 2 38 2" xfId="26775"/>
    <cellStyle name="Separador de milhares 2 39" xfId="17553"/>
    <cellStyle name="Separador de milhares 2 39 2" xfId="26776"/>
    <cellStyle name="Separador de milhares 2 4" xfId="17554"/>
    <cellStyle name="Separador de milhares 2 4 2" xfId="17555"/>
    <cellStyle name="Separador de milhares 2 4 2 2" xfId="17556"/>
    <cellStyle name="Separador de milhares 2 4 2 2 2" xfId="26778"/>
    <cellStyle name="Separador de milhares 2 4 2 3" xfId="17557"/>
    <cellStyle name="Separador de milhares 2 4 2 3 2" xfId="26779"/>
    <cellStyle name="Separador de milhares 2 4 2 4" xfId="17558"/>
    <cellStyle name="Separador de milhares 2 4 2 4 2" xfId="26780"/>
    <cellStyle name="Separador de milhares 2 4 3" xfId="17559"/>
    <cellStyle name="Separador de milhares 2 4 3 2" xfId="26781"/>
    <cellStyle name="Separador de milhares 2 4 4" xfId="17560"/>
    <cellStyle name="Separador de milhares 2 4 4 2" xfId="26782"/>
    <cellStyle name="Separador de milhares 2 4 5" xfId="17561"/>
    <cellStyle name="Separador de milhares 2 4 5 2" xfId="26783"/>
    <cellStyle name="Separador de milhares 2 4 6" xfId="17562"/>
    <cellStyle name="Separador de milhares 2 4 6 2" xfId="26784"/>
    <cellStyle name="Separador de milhares 2 4 7" xfId="17563"/>
    <cellStyle name="Separador de milhares 2 4 7 2" xfId="26785"/>
    <cellStyle name="Separador de milhares 2 4 8" xfId="26777"/>
    <cellStyle name="Separador de milhares 2 40" xfId="17564"/>
    <cellStyle name="Separador de milhares 2 40 2" xfId="26786"/>
    <cellStyle name="Separador de milhares 2 41" xfId="17565"/>
    <cellStyle name="Separador de milhares 2 41 2" xfId="26787"/>
    <cellStyle name="Separador de milhares 2 42" xfId="17566"/>
    <cellStyle name="Separador de milhares 2 42 2" xfId="26788"/>
    <cellStyle name="Separador de milhares 2 43" xfId="17567"/>
    <cellStyle name="Separador de milhares 2 43 2" xfId="26789"/>
    <cellStyle name="Separador de milhares 2 44" xfId="17568"/>
    <cellStyle name="Separador de milhares 2 44 2" xfId="26790"/>
    <cellStyle name="Separador de milhares 2 45" xfId="17569"/>
    <cellStyle name="Separador de milhares 2 45 2" xfId="26791"/>
    <cellStyle name="Separador de milhares 2 46" xfId="17570"/>
    <cellStyle name="Separador de milhares 2 46 2" xfId="26792"/>
    <cellStyle name="Separador de milhares 2 47" xfId="17571"/>
    <cellStyle name="Separador de milhares 2 47 2" xfId="26793"/>
    <cellStyle name="Separador de milhares 2 48" xfId="17572"/>
    <cellStyle name="Separador de milhares 2 48 2" xfId="26794"/>
    <cellStyle name="Separador de milhares 2 49" xfId="17573"/>
    <cellStyle name="Separador de milhares 2 49 2" xfId="26795"/>
    <cellStyle name="Separador de milhares 2 5" xfId="17574"/>
    <cellStyle name="Separador de milhares 2 5 10" xfId="17575"/>
    <cellStyle name="Separador de milhares 2 5 10 2" xfId="26797"/>
    <cellStyle name="Separador de milhares 2 5 100" xfId="17576"/>
    <cellStyle name="Separador de milhares 2 5 100 2" xfId="26798"/>
    <cellStyle name="Separador de milhares 2 5 101" xfId="17577"/>
    <cellStyle name="Separador de milhares 2 5 101 2" xfId="26799"/>
    <cellStyle name="Separador de milhares 2 5 102" xfId="17578"/>
    <cellStyle name="Separador de milhares 2 5 102 2" xfId="26800"/>
    <cellStyle name="Separador de milhares 2 5 103" xfId="17579"/>
    <cellStyle name="Separador de milhares 2 5 103 2" xfId="26801"/>
    <cellStyle name="Separador de milhares 2 5 104" xfId="17580"/>
    <cellStyle name="Separador de milhares 2 5 104 2" xfId="26802"/>
    <cellStyle name="Separador de milhares 2 5 105" xfId="17581"/>
    <cellStyle name="Separador de milhares 2 5 105 2" xfId="26803"/>
    <cellStyle name="Separador de milhares 2 5 106" xfId="17582"/>
    <cellStyle name="Separador de milhares 2 5 106 2" xfId="26804"/>
    <cellStyle name="Separador de milhares 2 5 107" xfId="17583"/>
    <cellStyle name="Separador de milhares 2 5 107 2" xfId="26805"/>
    <cellStyle name="Separador de milhares 2 5 108" xfId="17584"/>
    <cellStyle name="Separador de milhares 2 5 108 2" xfId="26806"/>
    <cellStyle name="Separador de milhares 2 5 109" xfId="17585"/>
    <cellStyle name="Separador de milhares 2 5 109 2" xfId="26807"/>
    <cellStyle name="Separador de milhares 2 5 11" xfId="17586"/>
    <cellStyle name="Separador de milhares 2 5 11 2" xfId="26808"/>
    <cellStyle name="Separador de milhares 2 5 110" xfId="17587"/>
    <cellStyle name="Separador de milhares 2 5 110 2" xfId="26809"/>
    <cellStyle name="Separador de milhares 2 5 111" xfId="17588"/>
    <cellStyle name="Separador de milhares 2 5 111 2" xfId="26810"/>
    <cellStyle name="Separador de milhares 2 5 112" xfId="17589"/>
    <cellStyle name="Separador de milhares 2 5 112 2" xfId="26811"/>
    <cellStyle name="Separador de milhares 2 5 113" xfId="17590"/>
    <cellStyle name="Separador de milhares 2 5 113 2" xfId="26812"/>
    <cellStyle name="Separador de milhares 2 5 114" xfId="17591"/>
    <cellStyle name="Separador de milhares 2 5 114 2" xfId="26813"/>
    <cellStyle name="Separador de milhares 2 5 115" xfId="17592"/>
    <cellStyle name="Separador de milhares 2 5 115 2" xfId="26814"/>
    <cellStyle name="Separador de milhares 2 5 116" xfId="17593"/>
    <cellStyle name="Separador de milhares 2 5 116 2" xfId="26815"/>
    <cellStyle name="Separador de milhares 2 5 117" xfId="17594"/>
    <cellStyle name="Separador de milhares 2 5 117 2" xfId="26816"/>
    <cellStyle name="Separador de milhares 2 5 118" xfId="17595"/>
    <cellStyle name="Separador de milhares 2 5 118 2" xfId="26817"/>
    <cellStyle name="Separador de milhares 2 5 119" xfId="17596"/>
    <cellStyle name="Separador de milhares 2 5 119 2" xfId="26818"/>
    <cellStyle name="Separador de milhares 2 5 12" xfId="17597"/>
    <cellStyle name="Separador de milhares 2 5 12 2" xfId="26819"/>
    <cellStyle name="Separador de milhares 2 5 120" xfId="17598"/>
    <cellStyle name="Separador de milhares 2 5 120 2" xfId="26820"/>
    <cellStyle name="Separador de milhares 2 5 121" xfId="17599"/>
    <cellStyle name="Separador de milhares 2 5 121 2" xfId="26821"/>
    <cellStyle name="Separador de milhares 2 5 122" xfId="17600"/>
    <cellStyle name="Separador de milhares 2 5 122 2" xfId="26822"/>
    <cellStyle name="Separador de milhares 2 5 123" xfId="17601"/>
    <cellStyle name="Separador de milhares 2 5 123 2" xfId="26823"/>
    <cellStyle name="Separador de milhares 2 5 124" xfId="17602"/>
    <cellStyle name="Separador de milhares 2 5 124 2" xfId="26824"/>
    <cellStyle name="Separador de milhares 2 5 125" xfId="17603"/>
    <cellStyle name="Separador de milhares 2 5 125 2" xfId="26825"/>
    <cellStyle name="Separador de milhares 2 5 126" xfId="17604"/>
    <cellStyle name="Separador de milhares 2 5 126 2" xfId="26826"/>
    <cellStyle name="Separador de milhares 2 5 127" xfId="17605"/>
    <cellStyle name="Separador de milhares 2 5 127 2" xfId="26827"/>
    <cellStyle name="Separador de milhares 2 5 128" xfId="17606"/>
    <cellStyle name="Separador de milhares 2 5 128 2" xfId="26828"/>
    <cellStyle name="Separador de milhares 2 5 129" xfId="17607"/>
    <cellStyle name="Separador de milhares 2 5 129 2" xfId="26829"/>
    <cellStyle name="Separador de milhares 2 5 13" xfId="17608"/>
    <cellStyle name="Separador de milhares 2 5 13 2" xfId="26830"/>
    <cellStyle name="Separador de milhares 2 5 130" xfId="17609"/>
    <cellStyle name="Separador de milhares 2 5 130 2" xfId="26831"/>
    <cellStyle name="Separador de milhares 2 5 131" xfId="17610"/>
    <cellStyle name="Separador de milhares 2 5 131 2" xfId="26832"/>
    <cellStyle name="Separador de milhares 2 5 132" xfId="17611"/>
    <cellStyle name="Separador de milhares 2 5 132 2" xfId="26833"/>
    <cellStyle name="Separador de milhares 2 5 133" xfId="17612"/>
    <cellStyle name="Separador de milhares 2 5 133 2" xfId="26834"/>
    <cellStyle name="Separador de milhares 2 5 134" xfId="17613"/>
    <cellStyle name="Separador de milhares 2 5 134 2" xfId="26835"/>
    <cellStyle name="Separador de milhares 2 5 135" xfId="17614"/>
    <cellStyle name="Separador de milhares 2 5 135 2" xfId="26836"/>
    <cellStyle name="Separador de milhares 2 5 136" xfId="17615"/>
    <cellStyle name="Separador de milhares 2 5 136 2" xfId="26837"/>
    <cellStyle name="Separador de milhares 2 5 137" xfId="17616"/>
    <cellStyle name="Separador de milhares 2 5 137 2" xfId="26838"/>
    <cellStyle name="Separador de milhares 2 5 138" xfId="17617"/>
    <cellStyle name="Separador de milhares 2 5 138 2" xfId="26839"/>
    <cellStyle name="Separador de milhares 2 5 139" xfId="17618"/>
    <cellStyle name="Separador de milhares 2 5 139 2" xfId="26840"/>
    <cellStyle name="Separador de milhares 2 5 14" xfId="17619"/>
    <cellStyle name="Separador de milhares 2 5 14 2" xfId="26841"/>
    <cellStyle name="Separador de milhares 2 5 140" xfId="17620"/>
    <cellStyle name="Separador de milhares 2 5 140 2" xfId="26842"/>
    <cellStyle name="Separador de milhares 2 5 141" xfId="17621"/>
    <cellStyle name="Separador de milhares 2 5 141 2" xfId="26843"/>
    <cellStyle name="Separador de milhares 2 5 142" xfId="17622"/>
    <cellStyle name="Separador de milhares 2 5 142 2" xfId="26844"/>
    <cellStyle name="Separador de milhares 2 5 143" xfId="17623"/>
    <cellStyle name="Separador de milhares 2 5 143 2" xfId="26845"/>
    <cellStyle name="Separador de milhares 2 5 144" xfId="17624"/>
    <cellStyle name="Separador de milhares 2 5 144 2" xfId="26846"/>
    <cellStyle name="Separador de milhares 2 5 145" xfId="17625"/>
    <cellStyle name="Separador de milhares 2 5 145 2" xfId="26847"/>
    <cellStyle name="Separador de milhares 2 5 146" xfId="17626"/>
    <cellStyle name="Separador de milhares 2 5 146 2" xfId="26848"/>
    <cellStyle name="Separador de milhares 2 5 147" xfId="26796"/>
    <cellStyle name="Separador de milhares 2 5 15" xfId="17627"/>
    <cellStyle name="Separador de milhares 2 5 15 2" xfId="26849"/>
    <cellStyle name="Separador de milhares 2 5 16" xfId="17628"/>
    <cellStyle name="Separador de milhares 2 5 16 2" xfId="26850"/>
    <cellStyle name="Separador de milhares 2 5 17" xfId="17629"/>
    <cellStyle name="Separador de milhares 2 5 17 2" xfId="26851"/>
    <cellStyle name="Separador de milhares 2 5 18" xfId="17630"/>
    <cellStyle name="Separador de milhares 2 5 18 2" xfId="26852"/>
    <cellStyle name="Separador de milhares 2 5 19" xfId="17631"/>
    <cellStyle name="Separador de milhares 2 5 19 2" xfId="26853"/>
    <cellStyle name="Separador de milhares 2 5 2" xfId="17632"/>
    <cellStyle name="Separador de milhares 2 5 2 10" xfId="17633"/>
    <cellStyle name="Separador de milhares 2 5 2 11" xfId="17634"/>
    <cellStyle name="Separador de milhares 2 5 2 12" xfId="17635"/>
    <cellStyle name="Separador de milhares 2 5 2 13" xfId="17636"/>
    <cellStyle name="Separador de milhares 2 5 2 14" xfId="26854"/>
    <cellStyle name="Separador de milhares 2 5 2 2" xfId="17637"/>
    <cellStyle name="Separador de milhares 2 5 2 3" xfId="17638"/>
    <cellStyle name="Separador de milhares 2 5 2 4" xfId="17639"/>
    <cellStyle name="Separador de milhares 2 5 2 5" xfId="17640"/>
    <cellStyle name="Separador de milhares 2 5 2 6" xfId="17641"/>
    <cellStyle name="Separador de milhares 2 5 2 7" xfId="17642"/>
    <cellStyle name="Separador de milhares 2 5 2 8" xfId="17643"/>
    <cellStyle name="Separador de milhares 2 5 2 9" xfId="17644"/>
    <cellStyle name="Separador de milhares 2 5 20" xfId="17645"/>
    <cellStyle name="Separador de milhares 2 5 20 2" xfId="26855"/>
    <cellStyle name="Separador de milhares 2 5 21" xfId="17646"/>
    <cellStyle name="Separador de milhares 2 5 21 2" xfId="26856"/>
    <cellStyle name="Separador de milhares 2 5 22" xfId="17647"/>
    <cellStyle name="Separador de milhares 2 5 22 2" xfId="26857"/>
    <cellStyle name="Separador de milhares 2 5 23" xfId="17648"/>
    <cellStyle name="Separador de milhares 2 5 23 2" xfId="26858"/>
    <cellStyle name="Separador de milhares 2 5 24" xfId="17649"/>
    <cellStyle name="Separador de milhares 2 5 24 2" xfId="26859"/>
    <cellStyle name="Separador de milhares 2 5 25" xfId="17650"/>
    <cellStyle name="Separador de milhares 2 5 25 2" xfId="26860"/>
    <cellStyle name="Separador de milhares 2 5 26" xfId="17651"/>
    <cellStyle name="Separador de milhares 2 5 26 2" xfId="26861"/>
    <cellStyle name="Separador de milhares 2 5 27" xfId="17652"/>
    <cellStyle name="Separador de milhares 2 5 27 2" xfId="26862"/>
    <cellStyle name="Separador de milhares 2 5 28" xfId="17653"/>
    <cellStyle name="Separador de milhares 2 5 28 2" xfId="26863"/>
    <cellStyle name="Separador de milhares 2 5 29" xfId="17654"/>
    <cellStyle name="Separador de milhares 2 5 29 2" xfId="26864"/>
    <cellStyle name="Separador de milhares 2 5 3" xfId="17655"/>
    <cellStyle name="Separador de milhares 2 5 3 2" xfId="26865"/>
    <cellStyle name="Separador de milhares 2 5 30" xfId="17656"/>
    <cellStyle name="Separador de milhares 2 5 30 2" xfId="26866"/>
    <cellStyle name="Separador de milhares 2 5 31" xfId="17657"/>
    <cellStyle name="Separador de milhares 2 5 31 2" xfId="26867"/>
    <cellStyle name="Separador de milhares 2 5 32" xfId="17658"/>
    <cellStyle name="Separador de milhares 2 5 32 2" xfId="26868"/>
    <cellStyle name="Separador de milhares 2 5 33" xfId="17659"/>
    <cellStyle name="Separador de milhares 2 5 33 2" xfId="26869"/>
    <cellStyle name="Separador de milhares 2 5 34" xfId="17660"/>
    <cellStyle name="Separador de milhares 2 5 34 2" xfId="26870"/>
    <cellStyle name="Separador de milhares 2 5 35" xfId="17661"/>
    <cellStyle name="Separador de milhares 2 5 35 2" xfId="26871"/>
    <cellStyle name="Separador de milhares 2 5 36" xfId="17662"/>
    <cellStyle name="Separador de milhares 2 5 36 2" xfId="26872"/>
    <cellStyle name="Separador de milhares 2 5 37" xfId="17663"/>
    <cellStyle name="Separador de milhares 2 5 37 2" xfId="26873"/>
    <cellStyle name="Separador de milhares 2 5 38" xfId="17664"/>
    <cellStyle name="Separador de milhares 2 5 38 2" xfId="26874"/>
    <cellStyle name="Separador de milhares 2 5 39" xfId="17665"/>
    <cellStyle name="Separador de milhares 2 5 39 2" xfId="26875"/>
    <cellStyle name="Separador de milhares 2 5 4" xfId="17666"/>
    <cellStyle name="Separador de milhares 2 5 4 2" xfId="26876"/>
    <cellStyle name="Separador de milhares 2 5 40" xfId="17667"/>
    <cellStyle name="Separador de milhares 2 5 40 2" xfId="26877"/>
    <cellStyle name="Separador de milhares 2 5 41" xfId="17668"/>
    <cellStyle name="Separador de milhares 2 5 41 2" xfId="26878"/>
    <cellStyle name="Separador de milhares 2 5 42" xfId="17669"/>
    <cellStyle name="Separador de milhares 2 5 42 2" xfId="26879"/>
    <cellStyle name="Separador de milhares 2 5 43" xfId="17670"/>
    <cellStyle name="Separador de milhares 2 5 43 2" xfId="26880"/>
    <cellStyle name="Separador de milhares 2 5 44" xfId="17671"/>
    <cellStyle name="Separador de milhares 2 5 44 2" xfId="26881"/>
    <cellStyle name="Separador de milhares 2 5 45" xfId="17672"/>
    <cellStyle name="Separador de milhares 2 5 45 2" xfId="26882"/>
    <cellStyle name="Separador de milhares 2 5 46" xfId="17673"/>
    <cellStyle name="Separador de milhares 2 5 46 2" xfId="26883"/>
    <cellStyle name="Separador de milhares 2 5 47" xfId="17674"/>
    <cellStyle name="Separador de milhares 2 5 47 2" xfId="26884"/>
    <cellStyle name="Separador de milhares 2 5 48" xfId="17675"/>
    <cellStyle name="Separador de milhares 2 5 48 2" xfId="26885"/>
    <cellStyle name="Separador de milhares 2 5 49" xfId="17676"/>
    <cellStyle name="Separador de milhares 2 5 49 2" xfId="26886"/>
    <cellStyle name="Separador de milhares 2 5 5" xfId="17677"/>
    <cellStyle name="Separador de milhares 2 5 5 2" xfId="26887"/>
    <cellStyle name="Separador de milhares 2 5 50" xfId="17678"/>
    <cellStyle name="Separador de milhares 2 5 50 2" xfId="26888"/>
    <cellStyle name="Separador de milhares 2 5 51" xfId="17679"/>
    <cellStyle name="Separador de milhares 2 5 51 2" xfId="26889"/>
    <cellStyle name="Separador de milhares 2 5 52" xfId="17680"/>
    <cellStyle name="Separador de milhares 2 5 52 2" xfId="26890"/>
    <cellStyle name="Separador de milhares 2 5 53" xfId="17681"/>
    <cellStyle name="Separador de milhares 2 5 53 2" xfId="26891"/>
    <cellStyle name="Separador de milhares 2 5 54" xfId="17682"/>
    <cellStyle name="Separador de milhares 2 5 54 2" xfId="26892"/>
    <cellStyle name="Separador de milhares 2 5 55" xfId="17683"/>
    <cellStyle name="Separador de milhares 2 5 55 2" xfId="26893"/>
    <cellStyle name="Separador de milhares 2 5 56" xfId="17684"/>
    <cellStyle name="Separador de milhares 2 5 56 2" xfId="26894"/>
    <cellStyle name="Separador de milhares 2 5 57" xfId="17685"/>
    <cellStyle name="Separador de milhares 2 5 57 2" xfId="26895"/>
    <cellStyle name="Separador de milhares 2 5 58" xfId="17686"/>
    <cellStyle name="Separador de milhares 2 5 58 2" xfId="26896"/>
    <cellStyle name="Separador de milhares 2 5 59" xfId="17687"/>
    <cellStyle name="Separador de milhares 2 5 59 2" xfId="26897"/>
    <cellStyle name="Separador de milhares 2 5 6" xfId="17688"/>
    <cellStyle name="Separador de milhares 2 5 6 2" xfId="26898"/>
    <cellStyle name="Separador de milhares 2 5 60" xfId="17689"/>
    <cellStyle name="Separador de milhares 2 5 60 2" xfId="26899"/>
    <cellStyle name="Separador de milhares 2 5 61" xfId="17690"/>
    <cellStyle name="Separador de milhares 2 5 61 2" xfId="26900"/>
    <cellStyle name="Separador de milhares 2 5 62" xfId="17691"/>
    <cellStyle name="Separador de milhares 2 5 62 2" xfId="26901"/>
    <cellStyle name="Separador de milhares 2 5 63" xfId="17692"/>
    <cellStyle name="Separador de milhares 2 5 63 2" xfId="26902"/>
    <cellStyle name="Separador de milhares 2 5 64" xfId="17693"/>
    <cellStyle name="Separador de milhares 2 5 64 2" xfId="26903"/>
    <cellStyle name="Separador de milhares 2 5 65" xfId="17694"/>
    <cellStyle name="Separador de milhares 2 5 65 2" xfId="26904"/>
    <cellStyle name="Separador de milhares 2 5 65 7" xfId="17695"/>
    <cellStyle name="Separador de milhares 2 5 65 7 2" xfId="26905"/>
    <cellStyle name="Separador de milhares 2 5 66" xfId="17696"/>
    <cellStyle name="Separador de milhares 2 5 66 2" xfId="26906"/>
    <cellStyle name="Separador de milhares 2 5 67" xfId="17697"/>
    <cellStyle name="Separador de milhares 2 5 67 2" xfId="26907"/>
    <cellStyle name="Separador de milhares 2 5 68" xfId="17698"/>
    <cellStyle name="Separador de milhares 2 5 68 2" xfId="26908"/>
    <cellStyle name="Separador de milhares 2 5 69" xfId="17699"/>
    <cellStyle name="Separador de milhares 2 5 69 2" xfId="26909"/>
    <cellStyle name="Separador de milhares 2 5 7" xfId="17700"/>
    <cellStyle name="Separador de milhares 2 5 7 2" xfId="26910"/>
    <cellStyle name="Separador de milhares 2 5 70" xfId="17701"/>
    <cellStyle name="Separador de milhares 2 5 70 2" xfId="26911"/>
    <cellStyle name="Separador de milhares 2 5 71" xfId="17702"/>
    <cellStyle name="Separador de milhares 2 5 71 2" xfId="26912"/>
    <cellStyle name="Separador de milhares 2 5 72" xfId="17703"/>
    <cellStyle name="Separador de milhares 2 5 72 2" xfId="26913"/>
    <cellStyle name="Separador de milhares 2 5 73" xfId="17704"/>
    <cellStyle name="Separador de milhares 2 5 73 2" xfId="26914"/>
    <cellStyle name="Separador de milhares 2 5 74" xfId="17705"/>
    <cellStyle name="Separador de milhares 2 5 74 2" xfId="26915"/>
    <cellStyle name="Separador de milhares 2 5 75" xfId="17706"/>
    <cellStyle name="Separador de milhares 2 5 75 2" xfId="26916"/>
    <cellStyle name="Separador de milhares 2 5 76" xfId="17707"/>
    <cellStyle name="Separador de milhares 2 5 76 2" xfId="26917"/>
    <cellStyle name="Separador de milhares 2 5 77" xfId="17708"/>
    <cellStyle name="Separador de milhares 2 5 77 2" xfId="26918"/>
    <cellStyle name="Separador de milhares 2 5 78" xfId="17709"/>
    <cellStyle name="Separador de milhares 2 5 78 2" xfId="26919"/>
    <cellStyle name="Separador de milhares 2 5 79" xfId="17710"/>
    <cellStyle name="Separador de milhares 2 5 79 2" xfId="26920"/>
    <cellStyle name="Separador de milhares 2 5 8" xfId="17711"/>
    <cellStyle name="Separador de milhares 2 5 8 2" xfId="26921"/>
    <cellStyle name="Separador de milhares 2 5 80" xfId="17712"/>
    <cellStyle name="Separador de milhares 2 5 80 2" xfId="26922"/>
    <cellStyle name="Separador de milhares 2 5 81" xfId="17713"/>
    <cellStyle name="Separador de milhares 2 5 81 2" xfId="26923"/>
    <cellStyle name="Separador de milhares 2 5 82" xfId="17714"/>
    <cellStyle name="Separador de milhares 2 5 82 2" xfId="26924"/>
    <cellStyle name="Separador de milhares 2 5 83" xfId="17715"/>
    <cellStyle name="Separador de milhares 2 5 83 2" xfId="26925"/>
    <cellStyle name="Separador de milhares 2 5 84" xfId="17716"/>
    <cellStyle name="Separador de milhares 2 5 84 2" xfId="26926"/>
    <cellStyle name="Separador de milhares 2 5 85" xfId="17717"/>
    <cellStyle name="Separador de milhares 2 5 85 2" xfId="26927"/>
    <cellStyle name="Separador de milhares 2 5 86" xfId="17718"/>
    <cellStyle name="Separador de milhares 2 5 86 2" xfId="26928"/>
    <cellStyle name="Separador de milhares 2 5 87" xfId="17719"/>
    <cellStyle name="Separador de milhares 2 5 87 2" xfId="26929"/>
    <cellStyle name="Separador de milhares 2 5 88" xfId="17720"/>
    <cellStyle name="Separador de milhares 2 5 88 2" xfId="26930"/>
    <cellStyle name="Separador de milhares 2 5 89" xfId="17721"/>
    <cellStyle name="Separador de milhares 2 5 89 2" xfId="26931"/>
    <cellStyle name="Separador de milhares 2 5 9" xfId="17722"/>
    <cellStyle name="Separador de milhares 2 5 9 2" xfId="26932"/>
    <cellStyle name="Separador de milhares 2 5 90" xfId="17723"/>
    <cellStyle name="Separador de milhares 2 5 90 2" xfId="26933"/>
    <cellStyle name="Separador de milhares 2 5 91" xfId="17724"/>
    <cellStyle name="Separador de milhares 2 5 91 2" xfId="26934"/>
    <cellStyle name="Separador de milhares 2 5 92" xfId="17725"/>
    <cellStyle name="Separador de milhares 2 5 92 2" xfId="26935"/>
    <cellStyle name="Separador de milhares 2 5 93" xfId="17726"/>
    <cellStyle name="Separador de milhares 2 5 93 2" xfId="26936"/>
    <cellStyle name="Separador de milhares 2 5 94" xfId="17727"/>
    <cellStyle name="Separador de milhares 2 5 94 2" xfId="26937"/>
    <cellStyle name="Separador de milhares 2 5 95" xfId="17728"/>
    <cellStyle name="Separador de milhares 2 5 95 2" xfId="26938"/>
    <cellStyle name="Separador de milhares 2 5 96" xfId="17729"/>
    <cellStyle name="Separador de milhares 2 5 96 2" xfId="26939"/>
    <cellStyle name="Separador de milhares 2 5 97" xfId="17730"/>
    <cellStyle name="Separador de milhares 2 5 97 2" xfId="26940"/>
    <cellStyle name="Separador de milhares 2 5 98" xfId="17731"/>
    <cellStyle name="Separador de milhares 2 5 98 2" xfId="26941"/>
    <cellStyle name="Separador de milhares 2 5 99" xfId="17732"/>
    <cellStyle name="Separador de milhares 2 5 99 2" xfId="26942"/>
    <cellStyle name="Separador de milhares 2 50" xfId="17733"/>
    <cellStyle name="Separador de milhares 2 50 2" xfId="26943"/>
    <cellStyle name="Separador de milhares 2 51" xfId="17734"/>
    <cellStyle name="Separador de milhares 2 51 2" xfId="26944"/>
    <cellStyle name="Separador de milhares 2 52" xfId="17735"/>
    <cellStyle name="Separador de milhares 2 52 2" xfId="26945"/>
    <cellStyle name="Separador de milhares 2 53" xfId="17736"/>
    <cellStyle name="Separador de milhares 2 53 2" xfId="26946"/>
    <cellStyle name="Separador de milhares 2 54" xfId="17737"/>
    <cellStyle name="Separador de milhares 2 54 2" xfId="26947"/>
    <cellStyle name="Separador de milhares 2 55" xfId="17738"/>
    <cellStyle name="Separador de milhares 2 55 2" xfId="26948"/>
    <cellStyle name="Separador de milhares 2 56" xfId="17739"/>
    <cellStyle name="Separador de milhares 2 56 2" xfId="26949"/>
    <cellStyle name="Separador de milhares 2 57" xfId="17740"/>
    <cellStyle name="Separador de milhares 2 57 2" xfId="26950"/>
    <cellStyle name="Separador de milhares 2 58" xfId="17741"/>
    <cellStyle name="Separador de milhares 2 58 2" xfId="26951"/>
    <cellStyle name="Separador de milhares 2 59" xfId="17742"/>
    <cellStyle name="Separador de milhares 2 59 2" xfId="26952"/>
    <cellStyle name="Separador de milhares 2 6" xfId="17743"/>
    <cellStyle name="Separador de milhares 2 6 2" xfId="17744"/>
    <cellStyle name="Separador de milhares 2 6 2 2" xfId="17745"/>
    <cellStyle name="Separador de milhares 2 6 2 2 2" xfId="26954"/>
    <cellStyle name="Separador de milhares 2 6 2 3" xfId="17746"/>
    <cellStyle name="Separador de milhares 2 6 2 3 2" xfId="26955"/>
    <cellStyle name="Separador de milhares 2 6 3" xfId="17747"/>
    <cellStyle name="Separador de milhares 2 6 3 2" xfId="26956"/>
    <cellStyle name="Separador de milhares 2 6 4" xfId="17748"/>
    <cellStyle name="Separador de milhares 2 6 4 2" xfId="26957"/>
    <cellStyle name="Separador de milhares 2 6 5" xfId="17749"/>
    <cellStyle name="Separador de milhares 2 6 5 2" xfId="26958"/>
    <cellStyle name="Separador de milhares 2 6 6" xfId="17750"/>
    <cellStyle name="Separador de milhares 2 6 6 2" xfId="26959"/>
    <cellStyle name="Separador de milhares 2 6 7" xfId="17751"/>
    <cellStyle name="Separador de milhares 2 6 7 2" xfId="26960"/>
    <cellStyle name="Separador de milhares 2 6 8" xfId="26953"/>
    <cellStyle name="Separador de milhares 2 60" xfId="17752"/>
    <cellStyle name="Separador de milhares 2 60 2" xfId="26961"/>
    <cellStyle name="Separador de milhares 2 61" xfId="17753"/>
    <cellStyle name="Separador de milhares 2 61 2" xfId="26962"/>
    <cellStyle name="Separador de milhares 2 62" xfId="17754"/>
    <cellStyle name="Separador de milhares 2 62 2" xfId="26963"/>
    <cellStyle name="Separador de milhares 2 63" xfId="17755"/>
    <cellStyle name="Separador de milhares 2 63 2" xfId="26964"/>
    <cellStyle name="Separador de milhares 2 64" xfId="17756"/>
    <cellStyle name="Separador de milhares 2 64 2" xfId="26965"/>
    <cellStyle name="Separador de milhares 2 65" xfId="17757"/>
    <cellStyle name="Separador de milhares 2 65 2" xfId="26966"/>
    <cellStyle name="Separador de milhares 2 66" xfId="17758"/>
    <cellStyle name="Separador de milhares 2 66 2" xfId="26967"/>
    <cellStyle name="Separador de milhares 2 67" xfId="17759"/>
    <cellStyle name="Separador de milhares 2 67 2" xfId="26968"/>
    <cellStyle name="Separador de milhares 2 68" xfId="17760"/>
    <cellStyle name="Separador de milhares 2 68 2" xfId="26969"/>
    <cellStyle name="Separador de milhares 2 69" xfId="17761"/>
    <cellStyle name="Separador de milhares 2 69 2" xfId="26970"/>
    <cellStyle name="Separador de milhares 2 7" xfId="17762"/>
    <cellStyle name="Separador de milhares 2 7 10" xfId="17763"/>
    <cellStyle name="Separador de milhares 2 7 10 2" xfId="26972"/>
    <cellStyle name="Separador de milhares 2 7 11" xfId="17764"/>
    <cellStyle name="Separador de milhares 2 7 11 2" xfId="26973"/>
    <cellStyle name="Separador de milhares 2 7 12" xfId="17765"/>
    <cellStyle name="Separador de milhares 2 7 12 2" xfId="26974"/>
    <cellStyle name="Separador de milhares 2 7 13" xfId="17766"/>
    <cellStyle name="Separador de milhares 2 7 13 2" xfId="26975"/>
    <cellStyle name="Separador de milhares 2 7 14" xfId="17767"/>
    <cellStyle name="Separador de milhares 2 7 14 2" xfId="26976"/>
    <cellStyle name="Separador de milhares 2 7 15" xfId="17768"/>
    <cellStyle name="Separador de milhares 2 7 15 2" xfId="26977"/>
    <cellStyle name="Separador de milhares 2 7 16" xfId="17769"/>
    <cellStyle name="Separador de milhares 2 7 16 2" xfId="26978"/>
    <cellStyle name="Separador de milhares 2 7 17" xfId="17770"/>
    <cellStyle name="Separador de milhares 2 7 17 2" xfId="26979"/>
    <cellStyle name="Separador de milhares 2 7 18" xfId="17771"/>
    <cellStyle name="Separador de milhares 2 7 18 2" xfId="26980"/>
    <cellStyle name="Separador de milhares 2 7 19" xfId="17772"/>
    <cellStyle name="Separador de milhares 2 7 19 2" xfId="26981"/>
    <cellStyle name="Separador de milhares 2 7 2" xfId="17773"/>
    <cellStyle name="Separador de milhares 2 7 2 10" xfId="17774"/>
    <cellStyle name="Separador de milhares 2 7 2 10 2" xfId="26982"/>
    <cellStyle name="Separador de milhares 2 7 2 11" xfId="17775"/>
    <cellStyle name="Separador de milhares 2 7 2 11 2" xfId="26983"/>
    <cellStyle name="Separador de milhares 2 7 2 12" xfId="17776"/>
    <cellStyle name="Separador de milhares 2 7 2 12 2" xfId="26984"/>
    <cellStyle name="Separador de milhares 2 7 2 13" xfId="17777"/>
    <cellStyle name="Separador de milhares 2 7 2 13 2" xfId="26985"/>
    <cellStyle name="Separador de milhares 2 7 2 14" xfId="17778"/>
    <cellStyle name="Separador de milhares 2 7 2 14 2" xfId="26986"/>
    <cellStyle name="Separador de milhares 2 7 2 15" xfId="17779"/>
    <cellStyle name="Separador de milhares 2 7 2 15 2" xfId="26987"/>
    <cellStyle name="Separador de milhares 2 7 2 16" xfId="17780"/>
    <cellStyle name="Separador de milhares 2 7 2 16 2" xfId="26988"/>
    <cellStyle name="Separador de milhares 2 7 2 17" xfId="17781"/>
    <cellStyle name="Separador de milhares 2 7 2 17 2" xfId="26989"/>
    <cellStyle name="Separador de milhares 2 7 2 18" xfId="17782"/>
    <cellStyle name="Separador de milhares 2 7 2 18 2" xfId="26990"/>
    <cellStyle name="Separador de milhares 2 7 2 19" xfId="17783"/>
    <cellStyle name="Separador de milhares 2 7 2 19 2" xfId="26991"/>
    <cellStyle name="Separador de milhares 2 7 2 2" xfId="17784"/>
    <cellStyle name="Separador de milhares 2 7 2 2 2" xfId="26992"/>
    <cellStyle name="Separador de milhares 2 7 2 20" xfId="17785"/>
    <cellStyle name="Separador de milhares 2 7 2 20 2" xfId="26993"/>
    <cellStyle name="Separador de milhares 2 7 2 21" xfId="17786"/>
    <cellStyle name="Separador de milhares 2 7 2 21 2" xfId="26994"/>
    <cellStyle name="Separador de milhares 2 7 2 22" xfId="17787"/>
    <cellStyle name="Separador de milhares 2 7 2 22 2" xfId="26995"/>
    <cellStyle name="Separador de milhares 2 7 2 23" xfId="17788"/>
    <cellStyle name="Separador de milhares 2 7 2 23 2" xfId="26996"/>
    <cellStyle name="Separador de milhares 2 7 2 24" xfId="17789"/>
    <cellStyle name="Separador de milhares 2 7 2 24 2" xfId="26997"/>
    <cellStyle name="Separador de milhares 2 7 2 25" xfId="17790"/>
    <cellStyle name="Separador de milhares 2 7 2 25 2" xfId="26998"/>
    <cellStyle name="Separador de milhares 2 7 2 26" xfId="17791"/>
    <cellStyle name="Separador de milhares 2 7 2 26 2" xfId="26999"/>
    <cellStyle name="Separador de milhares 2 7 2 27" xfId="17792"/>
    <cellStyle name="Separador de milhares 2 7 2 27 2" xfId="27000"/>
    <cellStyle name="Separador de milhares 2 7 2 28" xfId="17793"/>
    <cellStyle name="Separador de milhares 2 7 2 28 2" xfId="27001"/>
    <cellStyle name="Separador de milhares 2 7 2 29" xfId="17794"/>
    <cellStyle name="Separador de milhares 2 7 2 29 2" xfId="27002"/>
    <cellStyle name="Separador de milhares 2 7 2 3" xfId="17795"/>
    <cellStyle name="Separador de milhares 2 7 2 3 2" xfId="27003"/>
    <cellStyle name="Separador de milhares 2 7 2 30" xfId="17796"/>
    <cellStyle name="Separador de milhares 2 7 2 30 2" xfId="27004"/>
    <cellStyle name="Separador de milhares 2 7 2 31" xfId="17797"/>
    <cellStyle name="Separador de milhares 2 7 2 31 2" xfId="27005"/>
    <cellStyle name="Separador de milhares 2 7 2 32" xfId="17798"/>
    <cellStyle name="Separador de milhares 2 7 2 32 2" xfId="27006"/>
    <cellStyle name="Separador de milhares 2 7 2 33" xfId="17799"/>
    <cellStyle name="Separador de milhares 2 7 2 33 2" xfId="27007"/>
    <cellStyle name="Separador de milhares 2 7 2 34" xfId="17800"/>
    <cellStyle name="Separador de milhares 2 7 2 34 2" xfId="27008"/>
    <cellStyle name="Separador de milhares 2 7 2 35" xfId="17801"/>
    <cellStyle name="Separador de milhares 2 7 2 35 2" xfId="27009"/>
    <cellStyle name="Separador de milhares 2 7 2 36" xfId="17802"/>
    <cellStyle name="Separador de milhares 2 7 2 36 2" xfId="27010"/>
    <cellStyle name="Separador de milhares 2 7 2 37" xfId="17803"/>
    <cellStyle name="Separador de milhares 2 7 2 37 2" xfId="27011"/>
    <cellStyle name="Separador de milhares 2 7 2 38" xfId="17804"/>
    <cellStyle name="Separador de milhares 2 7 2 38 2" xfId="27012"/>
    <cellStyle name="Separador de milhares 2 7 2 39" xfId="17805"/>
    <cellStyle name="Separador de milhares 2 7 2 39 2" xfId="27013"/>
    <cellStyle name="Separador de milhares 2 7 2 4" xfId="17806"/>
    <cellStyle name="Separador de milhares 2 7 2 4 2" xfId="27014"/>
    <cellStyle name="Separador de milhares 2 7 2 40" xfId="17807"/>
    <cellStyle name="Separador de milhares 2 7 2 40 2" xfId="27015"/>
    <cellStyle name="Separador de milhares 2 7 2 41" xfId="17808"/>
    <cellStyle name="Separador de milhares 2 7 2 41 2" xfId="27016"/>
    <cellStyle name="Separador de milhares 2 7 2 42" xfId="17809"/>
    <cellStyle name="Separador de milhares 2 7 2 42 2" xfId="27017"/>
    <cellStyle name="Separador de milhares 2 7 2 43" xfId="17810"/>
    <cellStyle name="Separador de milhares 2 7 2 43 2" xfId="27018"/>
    <cellStyle name="Separador de milhares 2 7 2 44" xfId="17811"/>
    <cellStyle name="Separador de milhares 2 7 2 44 2" xfId="27019"/>
    <cellStyle name="Separador de milhares 2 7 2 45" xfId="17812"/>
    <cellStyle name="Separador de milhares 2 7 2 45 2" xfId="27020"/>
    <cellStyle name="Separador de milhares 2 7 2 46" xfId="17813"/>
    <cellStyle name="Separador de milhares 2 7 2 46 2" xfId="27021"/>
    <cellStyle name="Separador de milhares 2 7 2 47" xfId="17814"/>
    <cellStyle name="Separador de milhares 2 7 2 47 2" xfId="27022"/>
    <cellStyle name="Separador de milhares 2 7 2 48" xfId="17815"/>
    <cellStyle name="Separador de milhares 2 7 2 48 2" xfId="27023"/>
    <cellStyle name="Separador de milhares 2 7 2 49" xfId="17816"/>
    <cellStyle name="Separador de milhares 2 7 2 49 2" xfId="27024"/>
    <cellStyle name="Separador de milhares 2 7 2 5" xfId="17817"/>
    <cellStyle name="Separador de milhares 2 7 2 5 2" xfId="27025"/>
    <cellStyle name="Separador de milhares 2 7 2 50" xfId="17818"/>
    <cellStyle name="Separador de milhares 2 7 2 50 2" xfId="27026"/>
    <cellStyle name="Separador de milhares 2 7 2 51" xfId="17819"/>
    <cellStyle name="Separador de milhares 2 7 2 51 2" xfId="27027"/>
    <cellStyle name="Separador de milhares 2 7 2 52" xfId="17820"/>
    <cellStyle name="Separador de milhares 2 7 2 52 2" xfId="27028"/>
    <cellStyle name="Separador de milhares 2 7 2 53" xfId="17821"/>
    <cellStyle name="Separador de milhares 2 7 2 53 2" xfId="27029"/>
    <cellStyle name="Separador de milhares 2 7 2 54" xfId="17822"/>
    <cellStyle name="Separador de milhares 2 7 2 54 2" xfId="27030"/>
    <cellStyle name="Separador de milhares 2 7 2 55" xfId="17823"/>
    <cellStyle name="Separador de milhares 2 7 2 55 2" xfId="27031"/>
    <cellStyle name="Separador de milhares 2 7 2 56" xfId="17824"/>
    <cellStyle name="Separador de milhares 2 7 2 56 2" xfId="27032"/>
    <cellStyle name="Separador de milhares 2 7 2 6" xfId="17825"/>
    <cellStyle name="Separador de milhares 2 7 2 6 2" xfId="27033"/>
    <cellStyle name="Separador de milhares 2 7 2 7" xfId="17826"/>
    <cellStyle name="Separador de milhares 2 7 2 7 2" xfId="27034"/>
    <cellStyle name="Separador de milhares 2 7 2 8" xfId="17827"/>
    <cellStyle name="Separador de milhares 2 7 2 8 2" xfId="27035"/>
    <cellStyle name="Separador de milhares 2 7 2 9" xfId="17828"/>
    <cellStyle name="Separador de milhares 2 7 2 9 2" xfId="27036"/>
    <cellStyle name="Separador de milhares 2 7 20" xfId="17829"/>
    <cellStyle name="Separador de milhares 2 7 20 2" xfId="27037"/>
    <cellStyle name="Separador de milhares 2 7 21" xfId="17830"/>
    <cellStyle name="Separador de milhares 2 7 21 2" xfId="27038"/>
    <cellStyle name="Separador de milhares 2 7 22" xfId="17831"/>
    <cellStyle name="Separador de milhares 2 7 22 2" xfId="27039"/>
    <cellStyle name="Separador de milhares 2 7 23" xfId="17832"/>
    <cellStyle name="Separador de milhares 2 7 23 2" xfId="27040"/>
    <cellStyle name="Separador de milhares 2 7 24" xfId="17833"/>
    <cellStyle name="Separador de milhares 2 7 24 2" xfId="27041"/>
    <cellStyle name="Separador de milhares 2 7 25" xfId="17834"/>
    <cellStyle name="Separador de milhares 2 7 25 2" xfId="27042"/>
    <cellStyle name="Separador de milhares 2 7 26" xfId="17835"/>
    <cellStyle name="Separador de milhares 2 7 26 2" xfId="27043"/>
    <cellStyle name="Separador de milhares 2 7 27" xfId="17836"/>
    <cellStyle name="Separador de milhares 2 7 27 2" xfId="27044"/>
    <cellStyle name="Separador de milhares 2 7 28" xfId="17837"/>
    <cellStyle name="Separador de milhares 2 7 28 2" xfId="27045"/>
    <cellStyle name="Separador de milhares 2 7 29" xfId="17838"/>
    <cellStyle name="Separador de milhares 2 7 29 2" xfId="27046"/>
    <cellStyle name="Separador de milhares 2 7 3" xfId="17839"/>
    <cellStyle name="Separador de milhares 2 7 3 2" xfId="27047"/>
    <cellStyle name="Separador de milhares 2 7 30" xfId="17840"/>
    <cellStyle name="Separador de milhares 2 7 30 2" xfId="27048"/>
    <cellStyle name="Separador de milhares 2 7 31" xfId="17841"/>
    <cellStyle name="Separador de milhares 2 7 31 2" xfId="27049"/>
    <cellStyle name="Separador de milhares 2 7 32" xfId="17842"/>
    <cellStyle name="Separador de milhares 2 7 32 2" xfId="27050"/>
    <cellStyle name="Separador de milhares 2 7 33" xfId="17843"/>
    <cellStyle name="Separador de milhares 2 7 33 2" xfId="27051"/>
    <cellStyle name="Separador de milhares 2 7 34" xfId="17844"/>
    <cellStyle name="Separador de milhares 2 7 34 2" xfId="27052"/>
    <cellStyle name="Separador de milhares 2 7 35" xfId="17845"/>
    <cellStyle name="Separador de milhares 2 7 35 2" xfId="27053"/>
    <cellStyle name="Separador de milhares 2 7 36" xfId="17846"/>
    <cellStyle name="Separador de milhares 2 7 36 2" xfId="27054"/>
    <cellStyle name="Separador de milhares 2 7 37" xfId="17847"/>
    <cellStyle name="Separador de milhares 2 7 37 2" xfId="27055"/>
    <cellStyle name="Separador de milhares 2 7 38" xfId="17848"/>
    <cellStyle name="Separador de milhares 2 7 38 2" xfId="27056"/>
    <cellStyle name="Separador de milhares 2 7 39" xfId="17849"/>
    <cellStyle name="Separador de milhares 2 7 39 2" xfId="27057"/>
    <cellStyle name="Separador de milhares 2 7 4" xfId="17850"/>
    <cellStyle name="Separador de milhares 2 7 4 2" xfId="27058"/>
    <cellStyle name="Separador de milhares 2 7 40" xfId="17851"/>
    <cellStyle name="Separador de milhares 2 7 40 2" xfId="27059"/>
    <cellStyle name="Separador de milhares 2 7 41" xfId="17852"/>
    <cellStyle name="Separador de milhares 2 7 41 2" xfId="27060"/>
    <cellStyle name="Separador de milhares 2 7 42" xfId="17853"/>
    <cellStyle name="Separador de milhares 2 7 42 2" xfId="27061"/>
    <cellStyle name="Separador de milhares 2 7 43" xfId="17854"/>
    <cellStyle name="Separador de milhares 2 7 43 2" xfId="27062"/>
    <cellStyle name="Separador de milhares 2 7 44" xfId="17855"/>
    <cellStyle name="Separador de milhares 2 7 44 2" xfId="27063"/>
    <cellStyle name="Separador de milhares 2 7 45" xfId="17856"/>
    <cellStyle name="Separador de milhares 2 7 45 2" xfId="27064"/>
    <cellStyle name="Separador de milhares 2 7 46" xfId="17857"/>
    <cellStyle name="Separador de milhares 2 7 46 2" xfId="27065"/>
    <cellStyle name="Separador de milhares 2 7 47" xfId="17858"/>
    <cellStyle name="Separador de milhares 2 7 47 2" xfId="27066"/>
    <cellStyle name="Separador de milhares 2 7 48" xfId="17859"/>
    <cellStyle name="Separador de milhares 2 7 48 2" xfId="27067"/>
    <cellStyle name="Separador de milhares 2 7 49" xfId="17860"/>
    <cellStyle name="Separador de milhares 2 7 49 2" xfId="27068"/>
    <cellStyle name="Separador de milhares 2 7 5" xfId="17861"/>
    <cellStyle name="Separador de milhares 2 7 5 2" xfId="27069"/>
    <cellStyle name="Separador de milhares 2 7 50" xfId="17862"/>
    <cellStyle name="Separador de milhares 2 7 50 2" xfId="27070"/>
    <cellStyle name="Separador de milhares 2 7 51" xfId="17863"/>
    <cellStyle name="Separador de milhares 2 7 51 2" xfId="27071"/>
    <cellStyle name="Separador de milhares 2 7 52" xfId="17864"/>
    <cellStyle name="Separador de milhares 2 7 52 2" xfId="27072"/>
    <cellStyle name="Separador de milhares 2 7 53" xfId="17865"/>
    <cellStyle name="Separador de milhares 2 7 53 2" xfId="27073"/>
    <cellStyle name="Separador de milhares 2 7 54" xfId="17866"/>
    <cellStyle name="Separador de milhares 2 7 54 2" xfId="27074"/>
    <cellStyle name="Separador de milhares 2 7 55" xfId="17867"/>
    <cellStyle name="Separador de milhares 2 7 55 2" xfId="27075"/>
    <cellStyle name="Separador de milhares 2 7 56" xfId="17868"/>
    <cellStyle name="Separador de milhares 2 7 56 2" xfId="27076"/>
    <cellStyle name="Separador de milhares 2 7 57" xfId="17869"/>
    <cellStyle name="Separador de milhares 2 7 57 2" xfId="27077"/>
    <cellStyle name="Separador de milhares 2 7 58" xfId="17870"/>
    <cellStyle name="Separador de milhares 2 7 58 2" xfId="27078"/>
    <cellStyle name="Separador de milhares 2 7 59" xfId="17871"/>
    <cellStyle name="Separador de milhares 2 7 59 2" xfId="27079"/>
    <cellStyle name="Separador de milhares 2 7 6" xfId="17872"/>
    <cellStyle name="Separador de milhares 2 7 6 2" xfId="27080"/>
    <cellStyle name="Separador de milhares 2 7 60" xfId="17873"/>
    <cellStyle name="Separador de milhares 2 7 60 2" xfId="27081"/>
    <cellStyle name="Separador de milhares 2 7 61" xfId="17874"/>
    <cellStyle name="Separador de milhares 2 7 61 2" xfId="27082"/>
    <cellStyle name="Separador de milhares 2 7 62" xfId="17875"/>
    <cellStyle name="Separador de milhares 2 7 62 2" xfId="27083"/>
    <cellStyle name="Separador de milhares 2 7 63" xfId="17876"/>
    <cellStyle name="Separador de milhares 2 7 63 2" xfId="27084"/>
    <cellStyle name="Separador de milhares 2 7 64" xfId="17877"/>
    <cellStyle name="Separador de milhares 2 7 64 2" xfId="27085"/>
    <cellStyle name="Separador de milhares 2 7 65" xfId="17878"/>
    <cellStyle name="Separador de milhares 2 7 65 2" xfId="27086"/>
    <cellStyle name="Separador de milhares 2 7 66" xfId="17879"/>
    <cellStyle name="Separador de milhares 2 7 66 2" xfId="27087"/>
    <cellStyle name="Separador de milhares 2 7 67" xfId="17880"/>
    <cellStyle name="Separador de milhares 2 7 67 2" xfId="27088"/>
    <cellStyle name="Separador de milhares 2 7 68" xfId="17881"/>
    <cellStyle name="Separador de milhares 2 7 68 2" xfId="27089"/>
    <cellStyle name="Separador de milhares 2 7 69" xfId="17882"/>
    <cellStyle name="Separador de milhares 2 7 69 2" xfId="27090"/>
    <cellStyle name="Separador de milhares 2 7 7" xfId="17883"/>
    <cellStyle name="Separador de milhares 2 7 7 2" xfId="27091"/>
    <cellStyle name="Separador de milhares 2 7 70" xfId="17884"/>
    <cellStyle name="Separador de milhares 2 7 70 2" xfId="27092"/>
    <cellStyle name="Separador de milhares 2 7 71" xfId="17885"/>
    <cellStyle name="Separador de milhares 2 7 71 2" xfId="27093"/>
    <cellStyle name="Separador de milhares 2 7 72" xfId="17886"/>
    <cellStyle name="Separador de milhares 2 7 72 2" xfId="27094"/>
    <cellStyle name="Separador de milhares 2 7 73" xfId="17887"/>
    <cellStyle name="Separador de milhares 2 7 73 2" xfId="27095"/>
    <cellStyle name="Separador de milhares 2 7 74" xfId="17888"/>
    <cellStyle name="Separador de milhares 2 7 74 2" xfId="27096"/>
    <cellStyle name="Separador de milhares 2 7 75" xfId="17889"/>
    <cellStyle name="Separador de milhares 2 7 75 2" xfId="27097"/>
    <cellStyle name="Separador de milhares 2 7 76" xfId="17890"/>
    <cellStyle name="Separador de milhares 2 7 76 2" xfId="27098"/>
    <cellStyle name="Separador de milhares 2 7 77" xfId="17891"/>
    <cellStyle name="Separador de milhares 2 7 77 2" xfId="27099"/>
    <cellStyle name="Separador de milhares 2 7 78" xfId="17892"/>
    <cellStyle name="Separador de milhares 2 7 78 2" xfId="27100"/>
    <cellStyle name="Separador de milhares 2 7 79" xfId="17893"/>
    <cellStyle name="Separador de milhares 2 7 79 2" xfId="27101"/>
    <cellStyle name="Separador de milhares 2 7 8" xfId="17894"/>
    <cellStyle name="Separador de milhares 2 7 8 2" xfId="27102"/>
    <cellStyle name="Separador de milhares 2 7 80" xfId="17895"/>
    <cellStyle name="Separador de milhares 2 7 80 2" xfId="27103"/>
    <cellStyle name="Separador de milhares 2 7 81" xfId="17896"/>
    <cellStyle name="Separador de milhares 2 7 81 2" xfId="27104"/>
    <cellStyle name="Separador de milhares 2 7 82" xfId="17897"/>
    <cellStyle name="Separador de milhares 2 7 82 2" xfId="27105"/>
    <cellStyle name="Separador de milhares 2 7 83" xfId="17898"/>
    <cellStyle name="Separador de milhares 2 7 83 2" xfId="27106"/>
    <cellStyle name="Separador de milhares 2 7 84" xfId="17899"/>
    <cellStyle name="Separador de milhares 2 7 84 2" xfId="17900"/>
    <cellStyle name="Separador de milhares 2 7 84 2 10" xfId="17901"/>
    <cellStyle name="Separador de milhares 2 7 84 2 10 2" xfId="27109"/>
    <cellStyle name="Separador de milhares 2 7 84 2 11" xfId="17902"/>
    <cellStyle name="Separador de milhares 2 7 84 2 11 2" xfId="27110"/>
    <cellStyle name="Separador de milhares 2 7 84 2 12" xfId="17903"/>
    <cellStyle name="Separador de milhares 2 7 84 2 12 2" xfId="27111"/>
    <cellStyle name="Separador de milhares 2 7 84 2 13" xfId="17904"/>
    <cellStyle name="Separador de milhares 2 7 84 2 13 2" xfId="27112"/>
    <cellStyle name="Separador de milhares 2 7 84 2 14" xfId="17905"/>
    <cellStyle name="Separador de milhares 2 7 84 2 14 2" xfId="27113"/>
    <cellStyle name="Separador de milhares 2 7 84 2 15" xfId="17906"/>
    <cellStyle name="Separador de milhares 2 7 84 2 15 2" xfId="27114"/>
    <cellStyle name="Separador de milhares 2 7 84 2 16" xfId="17907"/>
    <cellStyle name="Separador de milhares 2 7 84 2 16 2" xfId="27115"/>
    <cellStyle name="Separador de milhares 2 7 84 2 17" xfId="17908"/>
    <cellStyle name="Separador de milhares 2 7 84 2 17 2" xfId="27116"/>
    <cellStyle name="Separador de milhares 2 7 84 2 18" xfId="17909"/>
    <cellStyle name="Separador de milhares 2 7 84 2 18 2" xfId="27117"/>
    <cellStyle name="Separador de milhares 2 7 84 2 19" xfId="17910"/>
    <cellStyle name="Separador de milhares 2 7 84 2 19 2" xfId="27118"/>
    <cellStyle name="Separador de milhares 2 7 84 2 2" xfId="17911"/>
    <cellStyle name="Separador de milhares 2 7 84 2 2 2" xfId="27119"/>
    <cellStyle name="Separador de milhares 2 7 84 2 20" xfId="17912"/>
    <cellStyle name="Separador de milhares 2 7 84 2 20 2" xfId="27120"/>
    <cellStyle name="Separador de milhares 2 7 84 2 21" xfId="17913"/>
    <cellStyle name="Separador de milhares 2 7 84 2 21 2" xfId="27121"/>
    <cellStyle name="Separador de milhares 2 7 84 2 22" xfId="17914"/>
    <cellStyle name="Separador de milhares 2 7 84 2 22 2" xfId="27122"/>
    <cellStyle name="Separador de milhares 2 7 84 2 23" xfId="17915"/>
    <cellStyle name="Separador de milhares 2 7 84 2 23 2" xfId="27123"/>
    <cellStyle name="Separador de milhares 2 7 84 2 24" xfId="17916"/>
    <cellStyle name="Separador de milhares 2 7 84 2 24 2" xfId="27124"/>
    <cellStyle name="Separador de milhares 2 7 84 2 25" xfId="17917"/>
    <cellStyle name="Separador de milhares 2 7 84 2 25 2" xfId="27125"/>
    <cellStyle name="Separador de milhares 2 7 84 2 26" xfId="17918"/>
    <cellStyle name="Separador de milhares 2 7 84 2 26 2" xfId="27126"/>
    <cellStyle name="Separador de milhares 2 7 84 2 27" xfId="17919"/>
    <cellStyle name="Separador de milhares 2 7 84 2 27 2" xfId="27127"/>
    <cellStyle name="Separador de milhares 2 7 84 2 28" xfId="17920"/>
    <cellStyle name="Separador de milhares 2 7 84 2 28 2" xfId="27128"/>
    <cellStyle name="Separador de milhares 2 7 84 2 29" xfId="17921"/>
    <cellStyle name="Separador de milhares 2 7 84 2 29 2" xfId="27129"/>
    <cellStyle name="Separador de milhares 2 7 84 2 3" xfId="17922"/>
    <cellStyle name="Separador de milhares 2 7 84 2 3 2" xfId="27130"/>
    <cellStyle name="Separador de milhares 2 7 84 2 30" xfId="17923"/>
    <cellStyle name="Separador de milhares 2 7 84 2 30 2" xfId="27131"/>
    <cellStyle name="Separador de milhares 2 7 84 2 31" xfId="17924"/>
    <cellStyle name="Separador de milhares 2 7 84 2 31 2" xfId="27132"/>
    <cellStyle name="Separador de milhares 2 7 84 2 32" xfId="17925"/>
    <cellStyle name="Separador de milhares 2 7 84 2 32 2" xfId="27133"/>
    <cellStyle name="Separador de milhares 2 7 84 2 33" xfId="17926"/>
    <cellStyle name="Separador de milhares 2 7 84 2 33 2" xfId="27134"/>
    <cellStyle name="Separador de milhares 2 7 84 2 34" xfId="17927"/>
    <cellStyle name="Separador de milhares 2 7 84 2 34 2" xfId="27135"/>
    <cellStyle name="Separador de milhares 2 7 84 2 35" xfId="17928"/>
    <cellStyle name="Separador de milhares 2 7 84 2 35 2" xfId="27136"/>
    <cellStyle name="Separador de milhares 2 7 84 2 36" xfId="17929"/>
    <cellStyle name="Separador de milhares 2 7 84 2 36 2" xfId="27137"/>
    <cellStyle name="Separador de milhares 2 7 84 2 37" xfId="17930"/>
    <cellStyle name="Separador de milhares 2 7 84 2 37 2" xfId="27138"/>
    <cellStyle name="Separador de milhares 2 7 84 2 38" xfId="17931"/>
    <cellStyle name="Separador de milhares 2 7 84 2 38 2" xfId="27139"/>
    <cellStyle name="Separador de milhares 2 7 84 2 39" xfId="17932"/>
    <cellStyle name="Separador de milhares 2 7 84 2 39 2" xfId="27140"/>
    <cellStyle name="Separador de milhares 2 7 84 2 4" xfId="17933"/>
    <cellStyle name="Separador de milhares 2 7 84 2 4 2" xfId="27141"/>
    <cellStyle name="Separador de milhares 2 7 84 2 40" xfId="27108"/>
    <cellStyle name="Separador de milhares 2 7 84 2 5" xfId="17934"/>
    <cellStyle name="Separador de milhares 2 7 84 2 5 2" xfId="27142"/>
    <cellStyle name="Separador de milhares 2 7 84 2 6" xfId="17935"/>
    <cellStyle name="Separador de milhares 2 7 84 2 6 2" xfId="27143"/>
    <cellStyle name="Separador de milhares 2 7 84 2 7" xfId="17936"/>
    <cellStyle name="Separador de milhares 2 7 84 2 7 2" xfId="27144"/>
    <cellStyle name="Separador de milhares 2 7 84 2 8" xfId="17937"/>
    <cellStyle name="Separador de milhares 2 7 84 2 8 2" xfId="27145"/>
    <cellStyle name="Separador de milhares 2 7 84 2 9" xfId="17938"/>
    <cellStyle name="Separador de milhares 2 7 84 2 9 2" xfId="27146"/>
    <cellStyle name="Separador de milhares 2 7 84 3" xfId="27107"/>
    <cellStyle name="Separador de milhares 2 7 85" xfId="17939"/>
    <cellStyle name="Separador de milhares 2 7 85 2" xfId="27147"/>
    <cellStyle name="Separador de milhares 2 7 86" xfId="17940"/>
    <cellStyle name="Separador de milhares 2 7 86 2" xfId="27148"/>
    <cellStyle name="Separador de milhares 2 7 87" xfId="17941"/>
    <cellStyle name="Separador de milhares 2 7 87 2" xfId="27149"/>
    <cellStyle name="Separador de milhares 2 7 88" xfId="17942"/>
    <cellStyle name="Separador de milhares 2 7 88 2" xfId="27150"/>
    <cellStyle name="Separador de milhares 2 7 89" xfId="17943"/>
    <cellStyle name="Separador de milhares 2 7 89 2" xfId="27151"/>
    <cellStyle name="Separador de milhares 2 7 9" xfId="17944"/>
    <cellStyle name="Separador de milhares 2 7 9 2" xfId="27152"/>
    <cellStyle name="Separador de milhares 2 7 90" xfId="17945"/>
    <cellStyle name="Separador de milhares 2 7 90 10" xfId="17946"/>
    <cellStyle name="Separador de milhares 2 7 90 10 2" xfId="27154"/>
    <cellStyle name="Separador de milhares 2 7 90 100" xfId="17947"/>
    <cellStyle name="Separador de milhares 2 7 90 100 2" xfId="27155"/>
    <cellStyle name="Separador de milhares 2 7 90 101" xfId="17948"/>
    <cellStyle name="Separador de milhares 2 7 90 101 2" xfId="27156"/>
    <cellStyle name="Separador de milhares 2 7 90 102" xfId="17949"/>
    <cellStyle name="Separador de milhares 2 7 90 102 2" xfId="27157"/>
    <cellStyle name="Separador de milhares 2 7 90 103" xfId="17950"/>
    <cellStyle name="Separador de milhares 2 7 90 103 2" xfId="27158"/>
    <cellStyle name="Separador de milhares 2 7 90 104" xfId="17951"/>
    <cellStyle name="Separador de milhares 2 7 90 104 2" xfId="27159"/>
    <cellStyle name="Separador de milhares 2 7 90 105" xfId="17952"/>
    <cellStyle name="Separador de milhares 2 7 90 105 2" xfId="27160"/>
    <cellStyle name="Separador de milhares 2 7 90 106" xfId="17953"/>
    <cellStyle name="Separador de milhares 2 7 90 106 2" xfId="27161"/>
    <cellStyle name="Separador de milhares 2 7 90 107" xfId="17954"/>
    <cellStyle name="Separador de milhares 2 7 90 107 2" xfId="27162"/>
    <cellStyle name="Separador de milhares 2 7 90 108" xfId="27153"/>
    <cellStyle name="Separador de milhares 2 7 90 11" xfId="17955"/>
    <cellStyle name="Separador de milhares 2 7 90 11 2" xfId="27163"/>
    <cellStyle name="Separador de milhares 2 7 90 12" xfId="17956"/>
    <cellStyle name="Separador de milhares 2 7 90 12 2" xfId="27164"/>
    <cellStyle name="Separador de milhares 2 7 90 13" xfId="17957"/>
    <cellStyle name="Separador de milhares 2 7 90 13 2" xfId="27165"/>
    <cellStyle name="Separador de milhares 2 7 90 14" xfId="17958"/>
    <cellStyle name="Separador de milhares 2 7 90 14 2" xfId="27166"/>
    <cellStyle name="Separador de milhares 2 7 90 15" xfId="17959"/>
    <cellStyle name="Separador de milhares 2 7 90 15 2" xfId="27167"/>
    <cellStyle name="Separador de milhares 2 7 90 16" xfId="17960"/>
    <cellStyle name="Separador de milhares 2 7 90 16 2" xfId="27168"/>
    <cellStyle name="Separador de milhares 2 7 90 17" xfId="17961"/>
    <cellStyle name="Separador de milhares 2 7 90 17 2" xfId="27169"/>
    <cellStyle name="Separador de milhares 2 7 90 18" xfId="17962"/>
    <cellStyle name="Separador de milhares 2 7 90 18 2" xfId="27170"/>
    <cellStyle name="Separador de milhares 2 7 90 19" xfId="17963"/>
    <cellStyle name="Separador de milhares 2 7 90 19 2" xfId="27171"/>
    <cellStyle name="Separador de milhares 2 7 90 2" xfId="17964"/>
    <cellStyle name="Separador de milhares 2 7 90 2 2" xfId="27172"/>
    <cellStyle name="Separador de milhares 2 7 90 20" xfId="17965"/>
    <cellStyle name="Separador de milhares 2 7 90 20 2" xfId="27173"/>
    <cellStyle name="Separador de milhares 2 7 90 21" xfId="17966"/>
    <cellStyle name="Separador de milhares 2 7 90 21 2" xfId="27174"/>
    <cellStyle name="Separador de milhares 2 7 90 22" xfId="17967"/>
    <cellStyle name="Separador de milhares 2 7 90 22 2" xfId="27175"/>
    <cellStyle name="Separador de milhares 2 7 90 23" xfId="17968"/>
    <cellStyle name="Separador de milhares 2 7 90 23 2" xfId="27176"/>
    <cellStyle name="Separador de milhares 2 7 90 24" xfId="17969"/>
    <cellStyle name="Separador de milhares 2 7 90 24 2" xfId="27177"/>
    <cellStyle name="Separador de milhares 2 7 90 25" xfId="17970"/>
    <cellStyle name="Separador de milhares 2 7 90 25 2" xfId="27178"/>
    <cellStyle name="Separador de milhares 2 7 90 26" xfId="17971"/>
    <cellStyle name="Separador de milhares 2 7 90 26 2" xfId="27179"/>
    <cellStyle name="Separador de milhares 2 7 90 27" xfId="17972"/>
    <cellStyle name="Separador de milhares 2 7 90 27 2" xfId="27180"/>
    <cellStyle name="Separador de milhares 2 7 90 28" xfId="17973"/>
    <cellStyle name="Separador de milhares 2 7 90 28 2" xfId="27181"/>
    <cellStyle name="Separador de milhares 2 7 90 29" xfId="17974"/>
    <cellStyle name="Separador de milhares 2 7 90 29 2" xfId="27182"/>
    <cellStyle name="Separador de milhares 2 7 90 3" xfId="17975"/>
    <cellStyle name="Separador de milhares 2 7 90 3 2" xfId="27183"/>
    <cellStyle name="Separador de milhares 2 7 90 30" xfId="17976"/>
    <cellStyle name="Separador de milhares 2 7 90 30 2" xfId="27184"/>
    <cellStyle name="Separador de milhares 2 7 90 31" xfId="17977"/>
    <cellStyle name="Separador de milhares 2 7 90 31 2" xfId="27185"/>
    <cellStyle name="Separador de milhares 2 7 90 32" xfId="17978"/>
    <cellStyle name="Separador de milhares 2 7 90 32 2" xfId="27186"/>
    <cellStyle name="Separador de milhares 2 7 90 33" xfId="17979"/>
    <cellStyle name="Separador de milhares 2 7 90 33 2" xfId="27187"/>
    <cellStyle name="Separador de milhares 2 7 90 34" xfId="17980"/>
    <cellStyle name="Separador de milhares 2 7 90 34 2" xfId="27188"/>
    <cellStyle name="Separador de milhares 2 7 90 35" xfId="17981"/>
    <cellStyle name="Separador de milhares 2 7 90 35 2" xfId="27189"/>
    <cellStyle name="Separador de milhares 2 7 90 36" xfId="17982"/>
    <cellStyle name="Separador de milhares 2 7 90 36 2" xfId="27190"/>
    <cellStyle name="Separador de milhares 2 7 90 37" xfId="17983"/>
    <cellStyle name="Separador de milhares 2 7 90 37 2" xfId="27191"/>
    <cellStyle name="Separador de milhares 2 7 90 38" xfId="17984"/>
    <cellStyle name="Separador de milhares 2 7 90 38 2" xfId="27192"/>
    <cellStyle name="Separador de milhares 2 7 90 39" xfId="17985"/>
    <cellStyle name="Separador de milhares 2 7 90 39 2" xfId="27193"/>
    <cellStyle name="Separador de milhares 2 7 90 4" xfId="17986"/>
    <cellStyle name="Separador de milhares 2 7 90 4 2" xfId="27194"/>
    <cellStyle name="Separador de milhares 2 7 90 40" xfId="17987"/>
    <cellStyle name="Separador de milhares 2 7 90 40 2" xfId="27195"/>
    <cellStyle name="Separador de milhares 2 7 90 41" xfId="17988"/>
    <cellStyle name="Separador de milhares 2 7 90 41 2" xfId="27196"/>
    <cellStyle name="Separador de milhares 2 7 90 42" xfId="17989"/>
    <cellStyle name="Separador de milhares 2 7 90 42 2" xfId="27197"/>
    <cellStyle name="Separador de milhares 2 7 90 43" xfId="17990"/>
    <cellStyle name="Separador de milhares 2 7 90 43 2" xfId="27198"/>
    <cellStyle name="Separador de milhares 2 7 90 44" xfId="17991"/>
    <cellStyle name="Separador de milhares 2 7 90 44 2" xfId="27199"/>
    <cellStyle name="Separador de milhares 2 7 90 45" xfId="17992"/>
    <cellStyle name="Separador de milhares 2 7 90 45 2" xfId="27200"/>
    <cellStyle name="Separador de milhares 2 7 90 46" xfId="17993"/>
    <cellStyle name="Separador de milhares 2 7 90 46 2" xfId="27201"/>
    <cellStyle name="Separador de milhares 2 7 90 47" xfId="17994"/>
    <cellStyle name="Separador de milhares 2 7 90 47 2" xfId="27202"/>
    <cellStyle name="Separador de milhares 2 7 90 48" xfId="17995"/>
    <cellStyle name="Separador de milhares 2 7 90 48 2" xfId="27203"/>
    <cellStyle name="Separador de milhares 2 7 90 49" xfId="17996"/>
    <cellStyle name="Separador de milhares 2 7 90 49 2" xfId="27204"/>
    <cellStyle name="Separador de milhares 2 7 90 5" xfId="17997"/>
    <cellStyle name="Separador de milhares 2 7 90 5 2" xfId="27205"/>
    <cellStyle name="Separador de milhares 2 7 90 50" xfId="17998"/>
    <cellStyle name="Separador de milhares 2 7 90 50 2" xfId="27206"/>
    <cellStyle name="Separador de milhares 2 7 90 51" xfId="17999"/>
    <cellStyle name="Separador de milhares 2 7 90 51 2" xfId="27207"/>
    <cellStyle name="Separador de milhares 2 7 90 52" xfId="18000"/>
    <cellStyle name="Separador de milhares 2 7 90 52 2" xfId="27208"/>
    <cellStyle name="Separador de milhares 2 7 90 53" xfId="18001"/>
    <cellStyle name="Separador de milhares 2 7 90 53 2" xfId="27209"/>
    <cellStyle name="Separador de milhares 2 7 90 54" xfId="18002"/>
    <cellStyle name="Separador de milhares 2 7 90 54 2" xfId="27210"/>
    <cellStyle name="Separador de milhares 2 7 90 55" xfId="18003"/>
    <cellStyle name="Separador de milhares 2 7 90 55 2" xfId="27211"/>
    <cellStyle name="Separador de milhares 2 7 90 56" xfId="18004"/>
    <cellStyle name="Separador de milhares 2 7 90 56 2" xfId="27212"/>
    <cellStyle name="Separador de milhares 2 7 90 57" xfId="18005"/>
    <cellStyle name="Separador de milhares 2 7 90 57 2" xfId="27213"/>
    <cellStyle name="Separador de milhares 2 7 90 58" xfId="18006"/>
    <cellStyle name="Separador de milhares 2 7 90 58 2" xfId="27214"/>
    <cellStyle name="Separador de milhares 2 7 90 59" xfId="18007"/>
    <cellStyle name="Separador de milhares 2 7 90 59 2" xfId="27215"/>
    <cellStyle name="Separador de milhares 2 7 90 6" xfId="18008"/>
    <cellStyle name="Separador de milhares 2 7 90 6 2" xfId="27216"/>
    <cellStyle name="Separador de milhares 2 7 90 60" xfId="18009"/>
    <cellStyle name="Separador de milhares 2 7 90 60 2" xfId="27217"/>
    <cellStyle name="Separador de milhares 2 7 90 61" xfId="18010"/>
    <cellStyle name="Separador de milhares 2 7 90 61 2" xfId="27218"/>
    <cellStyle name="Separador de milhares 2 7 90 62" xfId="18011"/>
    <cellStyle name="Separador de milhares 2 7 90 62 2" xfId="27219"/>
    <cellStyle name="Separador de milhares 2 7 90 63" xfId="18012"/>
    <cellStyle name="Separador de milhares 2 7 90 63 2" xfId="27220"/>
    <cellStyle name="Separador de milhares 2 7 90 64" xfId="18013"/>
    <cellStyle name="Separador de milhares 2 7 90 64 2" xfId="27221"/>
    <cellStyle name="Separador de milhares 2 7 90 65" xfId="18014"/>
    <cellStyle name="Separador de milhares 2 7 90 65 2" xfId="27222"/>
    <cellStyle name="Separador de milhares 2 7 90 66" xfId="18015"/>
    <cellStyle name="Separador de milhares 2 7 90 66 2" xfId="27223"/>
    <cellStyle name="Separador de milhares 2 7 90 67" xfId="18016"/>
    <cellStyle name="Separador de milhares 2 7 90 67 2" xfId="27224"/>
    <cellStyle name="Separador de milhares 2 7 90 68" xfId="18017"/>
    <cellStyle name="Separador de milhares 2 7 90 68 2" xfId="27225"/>
    <cellStyle name="Separador de milhares 2 7 90 69" xfId="18018"/>
    <cellStyle name="Separador de milhares 2 7 90 69 2" xfId="27226"/>
    <cellStyle name="Separador de milhares 2 7 90 7" xfId="18019"/>
    <cellStyle name="Separador de milhares 2 7 90 7 2" xfId="27227"/>
    <cellStyle name="Separador de milhares 2 7 90 70" xfId="18020"/>
    <cellStyle name="Separador de milhares 2 7 90 70 2" xfId="27228"/>
    <cellStyle name="Separador de milhares 2 7 90 71" xfId="18021"/>
    <cellStyle name="Separador de milhares 2 7 90 71 2" xfId="27229"/>
    <cellStyle name="Separador de milhares 2 7 90 72" xfId="18022"/>
    <cellStyle name="Separador de milhares 2 7 90 72 2" xfId="27230"/>
    <cellStyle name="Separador de milhares 2 7 90 73" xfId="18023"/>
    <cellStyle name="Separador de milhares 2 7 90 73 2" xfId="27231"/>
    <cellStyle name="Separador de milhares 2 7 90 74" xfId="18024"/>
    <cellStyle name="Separador de milhares 2 7 90 74 2" xfId="27232"/>
    <cellStyle name="Separador de milhares 2 7 90 75" xfId="18025"/>
    <cellStyle name="Separador de milhares 2 7 90 75 2" xfId="27233"/>
    <cellStyle name="Separador de milhares 2 7 90 76" xfId="18026"/>
    <cellStyle name="Separador de milhares 2 7 90 76 2" xfId="27234"/>
    <cellStyle name="Separador de milhares 2 7 90 77" xfId="18027"/>
    <cellStyle name="Separador de milhares 2 7 90 77 2" xfId="27235"/>
    <cellStyle name="Separador de milhares 2 7 90 78" xfId="18028"/>
    <cellStyle name="Separador de milhares 2 7 90 78 2" xfId="27236"/>
    <cellStyle name="Separador de milhares 2 7 90 79" xfId="18029"/>
    <cellStyle name="Separador de milhares 2 7 90 79 2" xfId="27237"/>
    <cellStyle name="Separador de milhares 2 7 90 8" xfId="18030"/>
    <cellStyle name="Separador de milhares 2 7 90 8 2" xfId="27238"/>
    <cellStyle name="Separador de milhares 2 7 90 80" xfId="18031"/>
    <cellStyle name="Separador de milhares 2 7 90 80 2" xfId="27239"/>
    <cellStyle name="Separador de milhares 2 7 90 81" xfId="18032"/>
    <cellStyle name="Separador de milhares 2 7 90 81 2" xfId="27240"/>
    <cellStyle name="Separador de milhares 2 7 90 82" xfId="18033"/>
    <cellStyle name="Separador de milhares 2 7 90 82 2" xfId="27241"/>
    <cellStyle name="Separador de milhares 2 7 90 83" xfId="18034"/>
    <cellStyle name="Separador de milhares 2 7 90 83 2" xfId="27242"/>
    <cellStyle name="Separador de milhares 2 7 90 84" xfId="18035"/>
    <cellStyle name="Separador de milhares 2 7 90 84 2" xfId="27243"/>
    <cellStyle name="Separador de milhares 2 7 90 85" xfId="18036"/>
    <cellStyle name="Separador de milhares 2 7 90 85 2" xfId="27244"/>
    <cellStyle name="Separador de milhares 2 7 90 86" xfId="18037"/>
    <cellStyle name="Separador de milhares 2 7 90 86 2" xfId="27245"/>
    <cellStyle name="Separador de milhares 2 7 90 87" xfId="18038"/>
    <cellStyle name="Separador de milhares 2 7 90 87 2" xfId="27246"/>
    <cellStyle name="Separador de milhares 2 7 90 88" xfId="18039"/>
    <cellStyle name="Separador de milhares 2 7 90 88 2" xfId="27247"/>
    <cellStyle name="Separador de milhares 2 7 90 89" xfId="18040"/>
    <cellStyle name="Separador de milhares 2 7 90 89 2" xfId="27248"/>
    <cellStyle name="Separador de milhares 2 7 90 9" xfId="18041"/>
    <cellStyle name="Separador de milhares 2 7 90 9 2" xfId="27249"/>
    <cellStyle name="Separador de milhares 2 7 90 90" xfId="18042"/>
    <cellStyle name="Separador de milhares 2 7 90 90 2" xfId="27250"/>
    <cellStyle name="Separador de milhares 2 7 90 91" xfId="18043"/>
    <cellStyle name="Separador de milhares 2 7 90 91 2" xfId="27251"/>
    <cellStyle name="Separador de milhares 2 7 90 92" xfId="18044"/>
    <cellStyle name="Separador de milhares 2 7 90 92 2" xfId="27252"/>
    <cellStyle name="Separador de milhares 2 7 90 93" xfId="18045"/>
    <cellStyle name="Separador de milhares 2 7 90 93 2" xfId="27253"/>
    <cellStyle name="Separador de milhares 2 7 90 94" xfId="18046"/>
    <cellStyle name="Separador de milhares 2 7 90 94 2" xfId="27254"/>
    <cellStyle name="Separador de milhares 2 7 90 95" xfId="18047"/>
    <cellStyle name="Separador de milhares 2 7 90 95 2" xfId="27255"/>
    <cellStyle name="Separador de milhares 2 7 90 96" xfId="18048"/>
    <cellStyle name="Separador de milhares 2 7 90 96 2" xfId="27256"/>
    <cellStyle name="Separador de milhares 2 7 90 97" xfId="18049"/>
    <cellStyle name="Separador de milhares 2 7 90 97 2" xfId="27257"/>
    <cellStyle name="Separador de milhares 2 7 90 98" xfId="18050"/>
    <cellStyle name="Separador de milhares 2 7 90 98 2" xfId="27258"/>
    <cellStyle name="Separador de milhares 2 7 90 99" xfId="18051"/>
    <cellStyle name="Separador de milhares 2 7 90 99 2" xfId="27259"/>
    <cellStyle name="Separador de milhares 2 7 91" xfId="18052"/>
    <cellStyle name="Separador de milhares 2 7 91 10" xfId="18053"/>
    <cellStyle name="Separador de milhares 2 7 91 10 2" xfId="27261"/>
    <cellStyle name="Separador de milhares 2 7 91 100" xfId="18054"/>
    <cellStyle name="Separador de milhares 2 7 91 100 2" xfId="27262"/>
    <cellStyle name="Separador de milhares 2 7 91 101" xfId="18055"/>
    <cellStyle name="Separador de milhares 2 7 91 101 2" xfId="27263"/>
    <cellStyle name="Separador de milhares 2 7 91 102" xfId="18056"/>
    <cellStyle name="Separador de milhares 2 7 91 102 2" xfId="27264"/>
    <cellStyle name="Separador de milhares 2 7 91 103" xfId="18057"/>
    <cellStyle name="Separador de milhares 2 7 91 103 2" xfId="27265"/>
    <cellStyle name="Separador de milhares 2 7 91 104" xfId="18058"/>
    <cellStyle name="Separador de milhares 2 7 91 104 2" xfId="27266"/>
    <cellStyle name="Separador de milhares 2 7 91 105" xfId="18059"/>
    <cellStyle name="Separador de milhares 2 7 91 105 2" xfId="27267"/>
    <cellStyle name="Separador de milhares 2 7 91 106" xfId="18060"/>
    <cellStyle name="Separador de milhares 2 7 91 106 2" xfId="27268"/>
    <cellStyle name="Separador de milhares 2 7 91 107" xfId="27260"/>
    <cellStyle name="Separador de milhares 2 7 91 11" xfId="18061"/>
    <cellStyle name="Separador de milhares 2 7 91 11 2" xfId="27269"/>
    <cellStyle name="Separador de milhares 2 7 91 12" xfId="18062"/>
    <cellStyle name="Separador de milhares 2 7 91 12 2" xfId="27270"/>
    <cellStyle name="Separador de milhares 2 7 91 13" xfId="18063"/>
    <cellStyle name="Separador de milhares 2 7 91 13 2" xfId="27271"/>
    <cellStyle name="Separador de milhares 2 7 91 14" xfId="18064"/>
    <cellStyle name="Separador de milhares 2 7 91 14 2" xfId="27272"/>
    <cellStyle name="Separador de milhares 2 7 91 15" xfId="18065"/>
    <cellStyle name="Separador de milhares 2 7 91 15 2" xfId="27273"/>
    <cellStyle name="Separador de milhares 2 7 91 16" xfId="18066"/>
    <cellStyle name="Separador de milhares 2 7 91 16 2" xfId="27274"/>
    <cellStyle name="Separador de milhares 2 7 91 17" xfId="18067"/>
    <cellStyle name="Separador de milhares 2 7 91 17 2" xfId="27275"/>
    <cellStyle name="Separador de milhares 2 7 91 18" xfId="18068"/>
    <cellStyle name="Separador de milhares 2 7 91 18 2" xfId="27276"/>
    <cellStyle name="Separador de milhares 2 7 91 19" xfId="18069"/>
    <cellStyle name="Separador de milhares 2 7 91 19 2" xfId="27277"/>
    <cellStyle name="Separador de milhares 2 7 91 2" xfId="18070"/>
    <cellStyle name="Separador de milhares 2 7 91 2 2" xfId="27278"/>
    <cellStyle name="Separador de milhares 2 7 91 20" xfId="18071"/>
    <cellStyle name="Separador de milhares 2 7 91 20 2" xfId="27279"/>
    <cellStyle name="Separador de milhares 2 7 91 21" xfId="18072"/>
    <cellStyle name="Separador de milhares 2 7 91 21 2" xfId="27280"/>
    <cellStyle name="Separador de milhares 2 7 91 22" xfId="18073"/>
    <cellStyle name="Separador de milhares 2 7 91 22 2" xfId="27281"/>
    <cellStyle name="Separador de milhares 2 7 91 23" xfId="18074"/>
    <cellStyle name="Separador de milhares 2 7 91 23 2" xfId="27282"/>
    <cellStyle name="Separador de milhares 2 7 91 24" xfId="18075"/>
    <cellStyle name="Separador de milhares 2 7 91 24 2" xfId="27283"/>
    <cellStyle name="Separador de milhares 2 7 91 25" xfId="18076"/>
    <cellStyle name="Separador de milhares 2 7 91 25 2" xfId="27284"/>
    <cellStyle name="Separador de milhares 2 7 91 26" xfId="18077"/>
    <cellStyle name="Separador de milhares 2 7 91 26 2" xfId="27285"/>
    <cellStyle name="Separador de milhares 2 7 91 27" xfId="18078"/>
    <cellStyle name="Separador de milhares 2 7 91 27 2" xfId="27286"/>
    <cellStyle name="Separador de milhares 2 7 91 28" xfId="18079"/>
    <cellStyle name="Separador de milhares 2 7 91 28 2" xfId="27287"/>
    <cellStyle name="Separador de milhares 2 7 91 29" xfId="18080"/>
    <cellStyle name="Separador de milhares 2 7 91 29 2" xfId="27288"/>
    <cellStyle name="Separador de milhares 2 7 91 3" xfId="18081"/>
    <cellStyle name="Separador de milhares 2 7 91 3 2" xfId="27289"/>
    <cellStyle name="Separador de milhares 2 7 91 30" xfId="18082"/>
    <cellStyle name="Separador de milhares 2 7 91 30 2" xfId="27290"/>
    <cellStyle name="Separador de milhares 2 7 91 31" xfId="18083"/>
    <cellStyle name="Separador de milhares 2 7 91 31 2" xfId="27291"/>
    <cellStyle name="Separador de milhares 2 7 91 32" xfId="18084"/>
    <cellStyle name="Separador de milhares 2 7 91 32 2" xfId="27292"/>
    <cellStyle name="Separador de milhares 2 7 91 33" xfId="18085"/>
    <cellStyle name="Separador de milhares 2 7 91 33 2" xfId="27293"/>
    <cellStyle name="Separador de milhares 2 7 91 34" xfId="18086"/>
    <cellStyle name="Separador de milhares 2 7 91 34 2" xfId="27294"/>
    <cellStyle name="Separador de milhares 2 7 91 35" xfId="18087"/>
    <cellStyle name="Separador de milhares 2 7 91 35 2" xfId="27295"/>
    <cellStyle name="Separador de milhares 2 7 91 36" xfId="18088"/>
    <cellStyle name="Separador de milhares 2 7 91 36 2" xfId="27296"/>
    <cellStyle name="Separador de milhares 2 7 91 37" xfId="18089"/>
    <cellStyle name="Separador de milhares 2 7 91 37 2" xfId="27297"/>
    <cellStyle name="Separador de milhares 2 7 91 38" xfId="18090"/>
    <cellStyle name="Separador de milhares 2 7 91 38 2" xfId="27298"/>
    <cellStyle name="Separador de milhares 2 7 91 39" xfId="18091"/>
    <cellStyle name="Separador de milhares 2 7 91 39 2" xfId="27299"/>
    <cellStyle name="Separador de milhares 2 7 91 4" xfId="18092"/>
    <cellStyle name="Separador de milhares 2 7 91 4 2" xfId="27300"/>
    <cellStyle name="Separador de milhares 2 7 91 40" xfId="18093"/>
    <cellStyle name="Separador de milhares 2 7 91 40 2" xfId="27301"/>
    <cellStyle name="Separador de milhares 2 7 91 41" xfId="18094"/>
    <cellStyle name="Separador de milhares 2 7 91 41 2" xfId="27302"/>
    <cellStyle name="Separador de milhares 2 7 91 42" xfId="18095"/>
    <cellStyle name="Separador de milhares 2 7 91 42 2" xfId="27303"/>
    <cellStyle name="Separador de milhares 2 7 91 43" xfId="18096"/>
    <cellStyle name="Separador de milhares 2 7 91 43 2" xfId="27304"/>
    <cellStyle name="Separador de milhares 2 7 91 44" xfId="18097"/>
    <cellStyle name="Separador de milhares 2 7 91 44 2" xfId="27305"/>
    <cellStyle name="Separador de milhares 2 7 91 45" xfId="18098"/>
    <cellStyle name="Separador de milhares 2 7 91 45 2" xfId="27306"/>
    <cellStyle name="Separador de milhares 2 7 91 46" xfId="18099"/>
    <cellStyle name="Separador de milhares 2 7 91 46 2" xfId="27307"/>
    <cellStyle name="Separador de milhares 2 7 91 47" xfId="18100"/>
    <cellStyle name="Separador de milhares 2 7 91 47 2" xfId="27308"/>
    <cellStyle name="Separador de milhares 2 7 91 48" xfId="18101"/>
    <cellStyle name="Separador de milhares 2 7 91 48 2" xfId="27309"/>
    <cellStyle name="Separador de milhares 2 7 91 49" xfId="18102"/>
    <cellStyle name="Separador de milhares 2 7 91 49 2" xfId="27310"/>
    <cellStyle name="Separador de milhares 2 7 91 5" xfId="18103"/>
    <cellStyle name="Separador de milhares 2 7 91 5 2" xfId="27311"/>
    <cellStyle name="Separador de milhares 2 7 91 50" xfId="18104"/>
    <cellStyle name="Separador de milhares 2 7 91 50 2" xfId="27312"/>
    <cellStyle name="Separador de milhares 2 7 91 51" xfId="18105"/>
    <cellStyle name="Separador de milhares 2 7 91 51 2" xfId="27313"/>
    <cellStyle name="Separador de milhares 2 7 91 52" xfId="18106"/>
    <cellStyle name="Separador de milhares 2 7 91 52 2" xfId="27314"/>
    <cellStyle name="Separador de milhares 2 7 91 53" xfId="18107"/>
    <cellStyle name="Separador de milhares 2 7 91 53 2" xfId="27315"/>
    <cellStyle name="Separador de milhares 2 7 91 54" xfId="18108"/>
    <cellStyle name="Separador de milhares 2 7 91 54 2" xfId="27316"/>
    <cellStyle name="Separador de milhares 2 7 91 55" xfId="18109"/>
    <cellStyle name="Separador de milhares 2 7 91 55 2" xfId="27317"/>
    <cellStyle name="Separador de milhares 2 7 91 56" xfId="18110"/>
    <cellStyle name="Separador de milhares 2 7 91 56 2" xfId="27318"/>
    <cellStyle name="Separador de milhares 2 7 91 57" xfId="18111"/>
    <cellStyle name="Separador de milhares 2 7 91 57 2" xfId="27319"/>
    <cellStyle name="Separador de milhares 2 7 91 58" xfId="18112"/>
    <cellStyle name="Separador de milhares 2 7 91 58 2" xfId="27320"/>
    <cellStyle name="Separador de milhares 2 7 91 59" xfId="18113"/>
    <cellStyle name="Separador de milhares 2 7 91 59 2" xfId="27321"/>
    <cellStyle name="Separador de milhares 2 7 91 6" xfId="18114"/>
    <cellStyle name="Separador de milhares 2 7 91 6 2" xfId="27322"/>
    <cellStyle name="Separador de milhares 2 7 91 60" xfId="18115"/>
    <cellStyle name="Separador de milhares 2 7 91 60 2" xfId="27323"/>
    <cellStyle name="Separador de milhares 2 7 91 61" xfId="18116"/>
    <cellStyle name="Separador de milhares 2 7 91 61 2" xfId="27324"/>
    <cellStyle name="Separador de milhares 2 7 91 62" xfId="18117"/>
    <cellStyle name="Separador de milhares 2 7 91 62 2" xfId="27325"/>
    <cellStyle name="Separador de milhares 2 7 91 63" xfId="18118"/>
    <cellStyle name="Separador de milhares 2 7 91 63 2" xfId="27326"/>
    <cellStyle name="Separador de milhares 2 7 91 64" xfId="18119"/>
    <cellStyle name="Separador de milhares 2 7 91 64 2" xfId="27327"/>
    <cellStyle name="Separador de milhares 2 7 91 65" xfId="18120"/>
    <cellStyle name="Separador de milhares 2 7 91 65 2" xfId="27328"/>
    <cellStyle name="Separador de milhares 2 7 91 66" xfId="18121"/>
    <cellStyle name="Separador de milhares 2 7 91 66 2" xfId="27329"/>
    <cellStyle name="Separador de milhares 2 7 91 67" xfId="18122"/>
    <cellStyle name="Separador de milhares 2 7 91 67 2" xfId="27330"/>
    <cellStyle name="Separador de milhares 2 7 91 68" xfId="18123"/>
    <cellStyle name="Separador de milhares 2 7 91 68 2" xfId="27331"/>
    <cellStyle name="Separador de milhares 2 7 91 69" xfId="18124"/>
    <cellStyle name="Separador de milhares 2 7 91 69 2" xfId="27332"/>
    <cellStyle name="Separador de milhares 2 7 91 7" xfId="18125"/>
    <cellStyle name="Separador de milhares 2 7 91 7 2" xfId="27333"/>
    <cellStyle name="Separador de milhares 2 7 91 70" xfId="18126"/>
    <cellStyle name="Separador de milhares 2 7 91 70 2" xfId="27334"/>
    <cellStyle name="Separador de milhares 2 7 91 71" xfId="18127"/>
    <cellStyle name="Separador de milhares 2 7 91 71 2" xfId="27335"/>
    <cellStyle name="Separador de milhares 2 7 91 72" xfId="18128"/>
    <cellStyle name="Separador de milhares 2 7 91 72 2" xfId="27336"/>
    <cellStyle name="Separador de milhares 2 7 91 73" xfId="18129"/>
    <cellStyle name="Separador de milhares 2 7 91 73 2" xfId="27337"/>
    <cellStyle name="Separador de milhares 2 7 91 74" xfId="18130"/>
    <cellStyle name="Separador de milhares 2 7 91 74 2" xfId="27338"/>
    <cellStyle name="Separador de milhares 2 7 91 75" xfId="18131"/>
    <cellStyle name="Separador de milhares 2 7 91 75 2" xfId="27339"/>
    <cellStyle name="Separador de milhares 2 7 91 76" xfId="18132"/>
    <cellStyle name="Separador de milhares 2 7 91 76 2" xfId="27340"/>
    <cellStyle name="Separador de milhares 2 7 91 77" xfId="18133"/>
    <cellStyle name="Separador de milhares 2 7 91 77 2" xfId="27341"/>
    <cellStyle name="Separador de milhares 2 7 91 78" xfId="18134"/>
    <cellStyle name="Separador de milhares 2 7 91 78 2" xfId="27342"/>
    <cellStyle name="Separador de milhares 2 7 91 79" xfId="18135"/>
    <cellStyle name="Separador de milhares 2 7 91 79 2" xfId="27343"/>
    <cellStyle name="Separador de milhares 2 7 91 8" xfId="18136"/>
    <cellStyle name="Separador de milhares 2 7 91 8 2" xfId="27344"/>
    <cellStyle name="Separador de milhares 2 7 91 80" xfId="18137"/>
    <cellStyle name="Separador de milhares 2 7 91 80 2" xfId="27345"/>
    <cellStyle name="Separador de milhares 2 7 91 81" xfId="18138"/>
    <cellStyle name="Separador de milhares 2 7 91 81 2" xfId="27346"/>
    <cellStyle name="Separador de milhares 2 7 91 82" xfId="18139"/>
    <cellStyle name="Separador de milhares 2 7 91 82 2" xfId="27347"/>
    <cellStyle name="Separador de milhares 2 7 91 83" xfId="18140"/>
    <cellStyle name="Separador de milhares 2 7 91 83 2" xfId="27348"/>
    <cellStyle name="Separador de milhares 2 7 91 84" xfId="18141"/>
    <cellStyle name="Separador de milhares 2 7 91 84 2" xfId="27349"/>
    <cellStyle name="Separador de milhares 2 7 91 85" xfId="18142"/>
    <cellStyle name="Separador de milhares 2 7 91 85 2" xfId="27350"/>
    <cellStyle name="Separador de milhares 2 7 91 86" xfId="18143"/>
    <cellStyle name="Separador de milhares 2 7 91 86 2" xfId="27351"/>
    <cellStyle name="Separador de milhares 2 7 91 87" xfId="18144"/>
    <cellStyle name="Separador de milhares 2 7 91 87 2" xfId="27352"/>
    <cellStyle name="Separador de milhares 2 7 91 88" xfId="18145"/>
    <cellStyle name="Separador de milhares 2 7 91 88 2" xfId="27353"/>
    <cellStyle name="Separador de milhares 2 7 91 89" xfId="18146"/>
    <cellStyle name="Separador de milhares 2 7 91 89 2" xfId="27354"/>
    <cellStyle name="Separador de milhares 2 7 91 9" xfId="18147"/>
    <cellStyle name="Separador de milhares 2 7 91 9 2" xfId="27355"/>
    <cellStyle name="Separador de milhares 2 7 91 90" xfId="18148"/>
    <cellStyle name="Separador de milhares 2 7 91 90 2" xfId="27356"/>
    <cellStyle name="Separador de milhares 2 7 91 91" xfId="18149"/>
    <cellStyle name="Separador de milhares 2 7 91 91 2" xfId="27357"/>
    <cellStyle name="Separador de milhares 2 7 91 92" xfId="18150"/>
    <cellStyle name="Separador de milhares 2 7 91 92 2" xfId="27358"/>
    <cellStyle name="Separador de milhares 2 7 91 93" xfId="18151"/>
    <cellStyle name="Separador de milhares 2 7 91 93 2" xfId="27359"/>
    <cellStyle name="Separador de milhares 2 7 91 94" xfId="18152"/>
    <cellStyle name="Separador de milhares 2 7 91 94 2" xfId="27360"/>
    <cellStyle name="Separador de milhares 2 7 91 95" xfId="18153"/>
    <cellStyle name="Separador de milhares 2 7 91 95 2" xfId="27361"/>
    <cellStyle name="Separador de milhares 2 7 91 96" xfId="18154"/>
    <cellStyle name="Separador de milhares 2 7 91 96 2" xfId="27362"/>
    <cellStyle name="Separador de milhares 2 7 91 97" xfId="18155"/>
    <cellStyle name="Separador de milhares 2 7 91 97 2" xfId="27363"/>
    <cellStyle name="Separador de milhares 2 7 91 98" xfId="18156"/>
    <cellStyle name="Separador de milhares 2 7 91 98 2" xfId="27364"/>
    <cellStyle name="Separador de milhares 2 7 91 99" xfId="18157"/>
    <cellStyle name="Separador de milhares 2 7 91 99 2" xfId="27365"/>
    <cellStyle name="Separador de milhares 2 7 92" xfId="18158"/>
    <cellStyle name="Separador de milhares 2 7 92 10" xfId="18159"/>
    <cellStyle name="Separador de milhares 2 7 92 10 2" xfId="27367"/>
    <cellStyle name="Separador de milhares 2 7 92 11" xfId="18160"/>
    <cellStyle name="Separador de milhares 2 7 92 11 2" xfId="27368"/>
    <cellStyle name="Separador de milhares 2 7 92 12" xfId="18161"/>
    <cellStyle name="Separador de milhares 2 7 92 12 2" xfId="27369"/>
    <cellStyle name="Separador de milhares 2 7 92 13" xfId="18162"/>
    <cellStyle name="Separador de milhares 2 7 92 13 2" xfId="27370"/>
    <cellStyle name="Separador de milhares 2 7 92 14" xfId="18163"/>
    <cellStyle name="Separador de milhares 2 7 92 14 2" xfId="27371"/>
    <cellStyle name="Separador de milhares 2 7 92 15" xfId="18164"/>
    <cellStyle name="Separador de milhares 2 7 92 15 2" xfId="27372"/>
    <cellStyle name="Separador de milhares 2 7 92 16" xfId="18165"/>
    <cellStyle name="Separador de milhares 2 7 92 16 2" xfId="27373"/>
    <cellStyle name="Separador de milhares 2 7 92 17" xfId="18166"/>
    <cellStyle name="Separador de milhares 2 7 92 17 2" xfId="27374"/>
    <cellStyle name="Separador de milhares 2 7 92 18" xfId="18167"/>
    <cellStyle name="Separador de milhares 2 7 92 18 2" xfId="27375"/>
    <cellStyle name="Separador de milhares 2 7 92 19" xfId="18168"/>
    <cellStyle name="Separador de milhares 2 7 92 19 2" xfId="27376"/>
    <cellStyle name="Separador de milhares 2 7 92 2" xfId="18169"/>
    <cellStyle name="Separador de milhares 2 7 92 2 2" xfId="27377"/>
    <cellStyle name="Separador de milhares 2 7 92 20" xfId="18170"/>
    <cellStyle name="Separador de milhares 2 7 92 20 2" xfId="27378"/>
    <cellStyle name="Separador de milhares 2 7 92 21" xfId="18171"/>
    <cellStyle name="Separador de milhares 2 7 92 21 2" xfId="27379"/>
    <cellStyle name="Separador de milhares 2 7 92 22" xfId="18172"/>
    <cellStyle name="Separador de milhares 2 7 92 22 2" xfId="27380"/>
    <cellStyle name="Separador de milhares 2 7 92 23" xfId="18173"/>
    <cellStyle name="Separador de milhares 2 7 92 23 2" xfId="27381"/>
    <cellStyle name="Separador de milhares 2 7 92 24" xfId="18174"/>
    <cellStyle name="Separador de milhares 2 7 92 24 2" xfId="27382"/>
    <cellStyle name="Separador de milhares 2 7 92 25" xfId="18175"/>
    <cellStyle name="Separador de milhares 2 7 92 25 2" xfId="27383"/>
    <cellStyle name="Separador de milhares 2 7 92 26" xfId="18176"/>
    <cellStyle name="Separador de milhares 2 7 92 26 2" xfId="27384"/>
    <cellStyle name="Separador de milhares 2 7 92 27" xfId="18177"/>
    <cellStyle name="Separador de milhares 2 7 92 27 2" xfId="27385"/>
    <cellStyle name="Separador de milhares 2 7 92 28" xfId="18178"/>
    <cellStyle name="Separador de milhares 2 7 92 28 2" xfId="27386"/>
    <cellStyle name="Separador de milhares 2 7 92 29" xfId="18179"/>
    <cellStyle name="Separador de milhares 2 7 92 29 2" xfId="27387"/>
    <cellStyle name="Separador de milhares 2 7 92 3" xfId="18180"/>
    <cellStyle name="Separador de milhares 2 7 92 3 2" xfId="27388"/>
    <cellStyle name="Separador de milhares 2 7 92 30" xfId="18181"/>
    <cellStyle name="Separador de milhares 2 7 92 30 2" xfId="27389"/>
    <cellStyle name="Separador de milhares 2 7 92 31" xfId="18182"/>
    <cellStyle name="Separador de milhares 2 7 92 31 2" xfId="27390"/>
    <cellStyle name="Separador de milhares 2 7 92 32" xfId="18183"/>
    <cellStyle name="Separador de milhares 2 7 92 32 2" xfId="27391"/>
    <cellStyle name="Separador de milhares 2 7 92 33" xfId="18184"/>
    <cellStyle name="Separador de milhares 2 7 92 33 2" xfId="27392"/>
    <cellStyle name="Separador de milhares 2 7 92 34" xfId="18185"/>
    <cellStyle name="Separador de milhares 2 7 92 34 2" xfId="27393"/>
    <cellStyle name="Separador de milhares 2 7 92 35" xfId="18186"/>
    <cellStyle name="Separador de milhares 2 7 92 35 2" xfId="27394"/>
    <cellStyle name="Separador de milhares 2 7 92 36" xfId="18187"/>
    <cellStyle name="Separador de milhares 2 7 92 36 2" xfId="27395"/>
    <cellStyle name="Separador de milhares 2 7 92 37" xfId="18188"/>
    <cellStyle name="Separador de milhares 2 7 92 37 2" xfId="27396"/>
    <cellStyle name="Separador de milhares 2 7 92 38" xfId="18189"/>
    <cellStyle name="Separador de milhares 2 7 92 38 2" xfId="27397"/>
    <cellStyle name="Separador de milhares 2 7 92 39" xfId="18190"/>
    <cellStyle name="Separador de milhares 2 7 92 39 2" xfId="27398"/>
    <cellStyle name="Separador de milhares 2 7 92 4" xfId="18191"/>
    <cellStyle name="Separador de milhares 2 7 92 4 2" xfId="27399"/>
    <cellStyle name="Separador de milhares 2 7 92 40" xfId="18192"/>
    <cellStyle name="Separador de milhares 2 7 92 40 2" xfId="27400"/>
    <cellStyle name="Separador de milhares 2 7 92 41" xfId="18193"/>
    <cellStyle name="Separador de milhares 2 7 92 41 2" xfId="27401"/>
    <cellStyle name="Separador de milhares 2 7 92 42" xfId="18194"/>
    <cellStyle name="Separador de milhares 2 7 92 42 2" xfId="27402"/>
    <cellStyle name="Separador de milhares 2 7 92 43" xfId="18195"/>
    <cellStyle name="Separador de milhares 2 7 92 43 2" xfId="27403"/>
    <cellStyle name="Separador de milhares 2 7 92 44" xfId="18196"/>
    <cellStyle name="Separador de milhares 2 7 92 44 2" xfId="27404"/>
    <cellStyle name="Separador de milhares 2 7 92 45" xfId="18197"/>
    <cellStyle name="Separador de milhares 2 7 92 45 2" xfId="27405"/>
    <cellStyle name="Separador de milhares 2 7 92 46" xfId="18198"/>
    <cellStyle name="Separador de milhares 2 7 92 46 2" xfId="27406"/>
    <cellStyle name="Separador de milhares 2 7 92 47" xfId="18199"/>
    <cellStyle name="Separador de milhares 2 7 92 47 2" xfId="27407"/>
    <cellStyle name="Separador de milhares 2 7 92 48" xfId="18200"/>
    <cellStyle name="Separador de milhares 2 7 92 48 2" xfId="27408"/>
    <cellStyle name="Separador de milhares 2 7 92 49" xfId="18201"/>
    <cellStyle name="Separador de milhares 2 7 92 49 2" xfId="27409"/>
    <cellStyle name="Separador de milhares 2 7 92 5" xfId="18202"/>
    <cellStyle name="Separador de milhares 2 7 92 5 2" xfId="27410"/>
    <cellStyle name="Separador de milhares 2 7 92 50" xfId="18203"/>
    <cellStyle name="Separador de milhares 2 7 92 50 2" xfId="27411"/>
    <cellStyle name="Separador de milhares 2 7 92 51" xfId="18204"/>
    <cellStyle name="Separador de milhares 2 7 92 51 2" xfId="27412"/>
    <cellStyle name="Separador de milhares 2 7 92 52" xfId="18205"/>
    <cellStyle name="Separador de milhares 2 7 92 52 2" xfId="27413"/>
    <cellStyle name="Separador de milhares 2 7 92 53" xfId="18206"/>
    <cellStyle name="Separador de milhares 2 7 92 53 2" xfId="27414"/>
    <cellStyle name="Separador de milhares 2 7 92 54" xfId="18207"/>
    <cellStyle name="Separador de milhares 2 7 92 54 2" xfId="27415"/>
    <cellStyle name="Separador de milhares 2 7 92 55" xfId="18208"/>
    <cellStyle name="Separador de milhares 2 7 92 55 2" xfId="27416"/>
    <cellStyle name="Separador de milhares 2 7 92 56" xfId="18209"/>
    <cellStyle name="Separador de milhares 2 7 92 56 2" xfId="27417"/>
    <cellStyle name="Separador de milhares 2 7 92 57" xfId="18210"/>
    <cellStyle name="Separador de milhares 2 7 92 57 2" xfId="27418"/>
    <cellStyle name="Separador de milhares 2 7 92 58" xfId="18211"/>
    <cellStyle name="Separador de milhares 2 7 92 58 2" xfId="27419"/>
    <cellStyle name="Separador de milhares 2 7 92 59" xfId="18212"/>
    <cellStyle name="Separador de milhares 2 7 92 59 2" xfId="27420"/>
    <cellStyle name="Separador de milhares 2 7 92 6" xfId="18213"/>
    <cellStyle name="Separador de milhares 2 7 92 6 2" xfId="27421"/>
    <cellStyle name="Separador de milhares 2 7 92 60" xfId="18214"/>
    <cellStyle name="Separador de milhares 2 7 92 60 2" xfId="27422"/>
    <cellStyle name="Separador de milhares 2 7 92 61" xfId="18215"/>
    <cellStyle name="Separador de milhares 2 7 92 61 2" xfId="27423"/>
    <cellStyle name="Separador de milhares 2 7 92 62" xfId="18216"/>
    <cellStyle name="Separador de milhares 2 7 92 62 2" xfId="27424"/>
    <cellStyle name="Separador de milhares 2 7 92 63" xfId="18217"/>
    <cellStyle name="Separador de milhares 2 7 92 63 2" xfId="27425"/>
    <cellStyle name="Separador de milhares 2 7 92 64" xfId="18218"/>
    <cellStyle name="Separador de milhares 2 7 92 64 2" xfId="27426"/>
    <cellStyle name="Separador de milhares 2 7 92 65" xfId="18219"/>
    <cellStyle name="Separador de milhares 2 7 92 65 2" xfId="27427"/>
    <cellStyle name="Separador de milhares 2 7 92 66" xfId="18220"/>
    <cellStyle name="Separador de milhares 2 7 92 66 2" xfId="27428"/>
    <cellStyle name="Separador de milhares 2 7 92 67" xfId="27366"/>
    <cellStyle name="Separador de milhares 2 7 92 7" xfId="18221"/>
    <cellStyle name="Separador de milhares 2 7 92 7 2" xfId="27429"/>
    <cellStyle name="Separador de milhares 2 7 92 8" xfId="18222"/>
    <cellStyle name="Separador de milhares 2 7 92 8 2" xfId="27430"/>
    <cellStyle name="Separador de milhares 2 7 92 9" xfId="18223"/>
    <cellStyle name="Separador de milhares 2 7 92 9 2" xfId="27431"/>
    <cellStyle name="Separador de milhares 2 7 93" xfId="18224"/>
    <cellStyle name="Separador de milhares 2 7 93 2" xfId="27432"/>
    <cellStyle name="Separador de milhares 2 7 94" xfId="18225"/>
    <cellStyle name="Separador de milhares 2 7 94 2" xfId="27433"/>
    <cellStyle name="Separador de milhares 2 7 95" xfId="18226"/>
    <cellStyle name="Separador de milhares 2 7 95 2" xfId="27434"/>
    <cellStyle name="Separador de milhares 2 7 96" xfId="18227"/>
    <cellStyle name="Separador de milhares 2 7 96 2" xfId="27435"/>
    <cellStyle name="Separador de milhares 2 7 97" xfId="26971"/>
    <cellStyle name="Separador de milhares 2 70" xfId="18228"/>
    <cellStyle name="Separador de milhares 2 70 2" xfId="27436"/>
    <cellStyle name="Separador de milhares 2 71" xfId="18229"/>
    <cellStyle name="Separador de milhares 2 71 2" xfId="27437"/>
    <cellStyle name="Separador de milhares 2 72" xfId="18230"/>
    <cellStyle name="Separador de milhares 2 72 2" xfId="27438"/>
    <cellStyle name="Separador de milhares 2 73" xfId="18231"/>
    <cellStyle name="Separador de milhares 2 73 2" xfId="27439"/>
    <cellStyle name="Separador de milhares 2 74" xfId="18232"/>
    <cellStyle name="Separador de milhares 2 74 2" xfId="27440"/>
    <cellStyle name="Separador de milhares 2 75" xfId="18233"/>
    <cellStyle name="Separador de milhares 2 75 2" xfId="27441"/>
    <cellStyle name="Separador de milhares 2 76" xfId="18234"/>
    <cellStyle name="Separador de milhares 2 76 2" xfId="27442"/>
    <cellStyle name="Separador de milhares 2 77" xfId="18235"/>
    <cellStyle name="Separador de milhares 2 77 2" xfId="27443"/>
    <cellStyle name="Separador de milhares 2 78" xfId="18236"/>
    <cellStyle name="Separador de milhares 2 78 2" xfId="27444"/>
    <cellStyle name="Separador de milhares 2 79" xfId="18237"/>
    <cellStyle name="Separador de milhares 2 79 2" xfId="27445"/>
    <cellStyle name="Separador de milhares 2 8" xfId="18238"/>
    <cellStyle name="Separador de milhares 2 8 10" xfId="18239"/>
    <cellStyle name="Separador de milhares 2 8 10 2" xfId="27447"/>
    <cellStyle name="Separador de milhares 2 8 11" xfId="18240"/>
    <cellStyle name="Separador de milhares 2 8 11 2" xfId="27448"/>
    <cellStyle name="Separador de milhares 2 8 12" xfId="18241"/>
    <cellStyle name="Separador de milhares 2 8 12 2" xfId="27449"/>
    <cellStyle name="Separador de milhares 2 8 13" xfId="18242"/>
    <cellStyle name="Separador de milhares 2 8 13 2" xfId="27450"/>
    <cellStyle name="Separador de milhares 2 8 14" xfId="18243"/>
    <cellStyle name="Separador de milhares 2 8 14 2" xfId="27451"/>
    <cellStyle name="Separador de milhares 2 8 15" xfId="18244"/>
    <cellStyle name="Separador de milhares 2 8 15 2" xfId="27452"/>
    <cellStyle name="Separador de milhares 2 8 16" xfId="18245"/>
    <cellStyle name="Separador de milhares 2 8 16 2" xfId="27453"/>
    <cellStyle name="Separador de milhares 2 8 17" xfId="18246"/>
    <cellStyle name="Separador de milhares 2 8 17 2" xfId="27454"/>
    <cellStyle name="Separador de milhares 2 8 18" xfId="18247"/>
    <cellStyle name="Separador de milhares 2 8 18 2" xfId="27455"/>
    <cellStyle name="Separador de milhares 2 8 19" xfId="18248"/>
    <cellStyle name="Separador de milhares 2 8 19 2" xfId="27456"/>
    <cellStyle name="Separador de milhares 2 8 2" xfId="18249"/>
    <cellStyle name="Separador de milhares 2 8 2 10" xfId="18250"/>
    <cellStyle name="Separador de milhares 2 8 2 10 2" xfId="27457"/>
    <cellStyle name="Separador de milhares 2 8 2 11" xfId="18251"/>
    <cellStyle name="Separador de milhares 2 8 2 11 2" xfId="27458"/>
    <cellStyle name="Separador de milhares 2 8 2 12" xfId="18252"/>
    <cellStyle name="Separador de milhares 2 8 2 12 2" xfId="27459"/>
    <cellStyle name="Separador de milhares 2 8 2 13" xfId="18253"/>
    <cellStyle name="Separador de milhares 2 8 2 13 2" xfId="27460"/>
    <cellStyle name="Separador de milhares 2 8 2 14" xfId="18254"/>
    <cellStyle name="Separador de milhares 2 8 2 14 2" xfId="27461"/>
    <cellStyle name="Separador de milhares 2 8 2 15" xfId="18255"/>
    <cellStyle name="Separador de milhares 2 8 2 15 2" xfId="27462"/>
    <cellStyle name="Separador de milhares 2 8 2 16" xfId="18256"/>
    <cellStyle name="Separador de milhares 2 8 2 16 2" xfId="27463"/>
    <cellStyle name="Separador de milhares 2 8 2 17" xfId="18257"/>
    <cellStyle name="Separador de milhares 2 8 2 17 2" xfId="27464"/>
    <cellStyle name="Separador de milhares 2 8 2 18" xfId="18258"/>
    <cellStyle name="Separador de milhares 2 8 2 18 2" xfId="27465"/>
    <cellStyle name="Separador de milhares 2 8 2 19" xfId="18259"/>
    <cellStyle name="Separador de milhares 2 8 2 19 2" xfId="27466"/>
    <cellStyle name="Separador de milhares 2 8 2 2" xfId="18260"/>
    <cellStyle name="Separador de milhares 2 8 2 2 2" xfId="27467"/>
    <cellStyle name="Separador de milhares 2 8 2 20" xfId="18261"/>
    <cellStyle name="Separador de milhares 2 8 2 20 2" xfId="27468"/>
    <cellStyle name="Separador de milhares 2 8 2 21" xfId="18262"/>
    <cellStyle name="Separador de milhares 2 8 2 21 2" xfId="27469"/>
    <cellStyle name="Separador de milhares 2 8 2 22" xfId="18263"/>
    <cellStyle name="Separador de milhares 2 8 2 22 2" xfId="27470"/>
    <cellStyle name="Separador de milhares 2 8 2 23" xfId="18264"/>
    <cellStyle name="Separador de milhares 2 8 2 23 2" xfId="27471"/>
    <cellStyle name="Separador de milhares 2 8 2 24" xfId="18265"/>
    <cellStyle name="Separador de milhares 2 8 2 24 2" xfId="27472"/>
    <cellStyle name="Separador de milhares 2 8 2 25" xfId="18266"/>
    <cellStyle name="Separador de milhares 2 8 2 25 2" xfId="27473"/>
    <cellStyle name="Separador de milhares 2 8 2 26" xfId="18267"/>
    <cellStyle name="Separador de milhares 2 8 2 26 2" xfId="27474"/>
    <cellStyle name="Separador de milhares 2 8 2 27" xfId="18268"/>
    <cellStyle name="Separador de milhares 2 8 2 27 2" xfId="27475"/>
    <cellStyle name="Separador de milhares 2 8 2 28" xfId="18269"/>
    <cellStyle name="Separador de milhares 2 8 2 28 2" xfId="27476"/>
    <cellStyle name="Separador de milhares 2 8 2 29" xfId="18270"/>
    <cellStyle name="Separador de milhares 2 8 2 29 2" xfId="27477"/>
    <cellStyle name="Separador de milhares 2 8 2 3" xfId="18271"/>
    <cellStyle name="Separador de milhares 2 8 2 3 2" xfId="27478"/>
    <cellStyle name="Separador de milhares 2 8 2 30" xfId="18272"/>
    <cellStyle name="Separador de milhares 2 8 2 30 2" xfId="27479"/>
    <cellStyle name="Separador de milhares 2 8 2 31" xfId="18273"/>
    <cellStyle name="Separador de milhares 2 8 2 31 2" xfId="27480"/>
    <cellStyle name="Separador de milhares 2 8 2 32" xfId="18274"/>
    <cellStyle name="Separador de milhares 2 8 2 32 2" xfId="27481"/>
    <cellStyle name="Separador de milhares 2 8 2 33" xfId="18275"/>
    <cellStyle name="Separador de milhares 2 8 2 33 2" xfId="27482"/>
    <cellStyle name="Separador de milhares 2 8 2 34" xfId="18276"/>
    <cellStyle name="Separador de milhares 2 8 2 34 2" xfId="27483"/>
    <cellStyle name="Separador de milhares 2 8 2 35" xfId="18277"/>
    <cellStyle name="Separador de milhares 2 8 2 35 2" xfId="27484"/>
    <cellStyle name="Separador de milhares 2 8 2 36" xfId="18278"/>
    <cellStyle name="Separador de milhares 2 8 2 36 2" xfId="27485"/>
    <cellStyle name="Separador de milhares 2 8 2 37" xfId="18279"/>
    <cellStyle name="Separador de milhares 2 8 2 37 2" xfId="27486"/>
    <cellStyle name="Separador de milhares 2 8 2 38" xfId="18280"/>
    <cellStyle name="Separador de milhares 2 8 2 38 2" xfId="27487"/>
    <cellStyle name="Separador de milhares 2 8 2 39" xfId="18281"/>
    <cellStyle name="Separador de milhares 2 8 2 39 2" xfId="27488"/>
    <cellStyle name="Separador de milhares 2 8 2 4" xfId="18282"/>
    <cellStyle name="Separador de milhares 2 8 2 4 2" xfId="27489"/>
    <cellStyle name="Separador de milhares 2 8 2 40" xfId="18283"/>
    <cellStyle name="Separador de milhares 2 8 2 40 2" xfId="27490"/>
    <cellStyle name="Separador de milhares 2 8 2 41" xfId="18284"/>
    <cellStyle name="Separador de milhares 2 8 2 41 2" xfId="27491"/>
    <cellStyle name="Separador de milhares 2 8 2 42" xfId="18285"/>
    <cellStyle name="Separador de milhares 2 8 2 42 2" xfId="27492"/>
    <cellStyle name="Separador de milhares 2 8 2 43" xfId="18286"/>
    <cellStyle name="Separador de milhares 2 8 2 43 2" xfId="27493"/>
    <cellStyle name="Separador de milhares 2 8 2 44" xfId="18287"/>
    <cellStyle name="Separador de milhares 2 8 2 44 2" xfId="27494"/>
    <cellStyle name="Separador de milhares 2 8 2 45" xfId="18288"/>
    <cellStyle name="Separador de milhares 2 8 2 45 2" xfId="27495"/>
    <cellStyle name="Separador de milhares 2 8 2 46" xfId="18289"/>
    <cellStyle name="Separador de milhares 2 8 2 46 2" xfId="27496"/>
    <cellStyle name="Separador de milhares 2 8 2 47" xfId="18290"/>
    <cellStyle name="Separador de milhares 2 8 2 47 2" xfId="27497"/>
    <cellStyle name="Separador de milhares 2 8 2 48" xfId="18291"/>
    <cellStyle name="Separador de milhares 2 8 2 48 2" xfId="27498"/>
    <cellStyle name="Separador de milhares 2 8 2 49" xfId="18292"/>
    <cellStyle name="Separador de milhares 2 8 2 49 2" xfId="27499"/>
    <cellStyle name="Separador de milhares 2 8 2 5" xfId="18293"/>
    <cellStyle name="Separador de milhares 2 8 2 5 2" xfId="27500"/>
    <cellStyle name="Separador de milhares 2 8 2 50" xfId="18294"/>
    <cellStyle name="Separador de milhares 2 8 2 50 2" xfId="27501"/>
    <cellStyle name="Separador de milhares 2 8 2 51" xfId="18295"/>
    <cellStyle name="Separador de milhares 2 8 2 51 2" xfId="27502"/>
    <cellStyle name="Separador de milhares 2 8 2 52" xfId="18296"/>
    <cellStyle name="Separador de milhares 2 8 2 52 2" xfId="27503"/>
    <cellStyle name="Separador de milhares 2 8 2 53" xfId="18297"/>
    <cellStyle name="Separador de milhares 2 8 2 53 2" xfId="27504"/>
    <cellStyle name="Separador de milhares 2 8 2 54" xfId="18298"/>
    <cellStyle name="Separador de milhares 2 8 2 54 2" xfId="27505"/>
    <cellStyle name="Separador de milhares 2 8 2 55" xfId="18299"/>
    <cellStyle name="Separador de milhares 2 8 2 55 2" xfId="27506"/>
    <cellStyle name="Separador de milhares 2 8 2 56" xfId="18300"/>
    <cellStyle name="Separador de milhares 2 8 2 56 2" xfId="27507"/>
    <cellStyle name="Separador de milhares 2 8 2 6" xfId="18301"/>
    <cellStyle name="Separador de milhares 2 8 2 6 2" xfId="27508"/>
    <cellStyle name="Separador de milhares 2 8 2 7" xfId="18302"/>
    <cellStyle name="Separador de milhares 2 8 2 7 2" xfId="27509"/>
    <cellStyle name="Separador de milhares 2 8 2 8" xfId="18303"/>
    <cellStyle name="Separador de milhares 2 8 2 8 2" xfId="27510"/>
    <cellStyle name="Separador de milhares 2 8 2 9" xfId="18304"/>
    <cellStyle name="Separador de milhares 2 8 2 9 2" xfId="27511"/>
    <cellStyle name="Separador de milhares 2 8 20" xfId="18305"/>
    <cellStyle name="Separador de milhares 2 8 20 2" xfId="27512"/>
    <cellStyle name="Separador de milhares 2 8 21" xfId="18306"/>
    <cellStyle name="Separador de milhares 2 8 21 2" xfId="27513"/>
    <cellStyle name="Separador de milhares 2 8 22" xfId="18307"/>
    <cellStyle name="Separador de milhares 2 8 22 2" xfId="27514"/>
    <cellStyle name="Separador de milhares 2 8 23" xfId="18308"/>
    <cellStyle name="Separador de milhares 2 8 23 2" xfId="27515"/>
    <cellStyle name="Separador de milhares 2 8 24" xfId="18309"/>
    <cellStyle name="Separador de milhares 2 8 24 2" xfId="27516"/>
    <cellStyle name="Separador de milhares 2 8 25" xfId="18310"/>
    <cellStyle name="Separador de milhares 2 8 25 2" xfId="27517"/>
    <cellStyle name="Separador de milhares 2 8 26" xfId="18311"/>
    <cellStyle name="Separador de milhares 2 8 26 2" xfId="27518"/>
    <cellStyle name="Separador de milhares 2 8 27" xfId="18312"/>
    <cellStyle name="Separador de milhares 2 8 27 2" xfId="27519"/>
    <cellStyle name="Separador de milhares 2 8 28" xfId="18313"/>
    <cellStyle name="Separador de milhares 2 8 28 2" xfId="27520"/>
    <cellStyle name="Separador de milhares 2 8 29" xfId="18314"/>
    <cellStyle name="Separador de milhares 2 8 29 2" xfId="27521"/>
    <cellStyle name="Separador de milhares 2 8 3" xfId="18315"/>
    <cellStyle name="Separador de milhares 2 8 3 2" xfId="27522"/>
    <cellStyle name="Separador de milhares 2 8 30" xfId="18316"/>
    <cellStyle name="Separador de milhares 2 8 30 2" xfId="27523"/>
    <cellStyle name="Separador de milhares 2 8 31" xfId="18317"/>
    <cellStyle name="Separador de milhares 2 8 31 2" xfId="27524"/>
    <cellStyle name="Separador de milhares 2 8 32" xfId="18318"/>
    <cellStyle name="Separador de milhares 2 8 32 2" xfId="27525"/>
    <cellStyle name="Separador de milhares 2 8 33" xfId="18319"/>
    <cellStyle name="Separador de milhares 2 8 33 2" xfId="27526"/>
    <cellStyle name="Separador de milhares 2 8 34" xfId="18320"/>
    <cellStyle name="Separador de milhares 2 8 34 2" xfId="27527"/>
    <cellStyle name="Separador de milhares 2 8 35" xfId="18321"/>
    <cellStyle name="Separador de milhares 2 8 35 2" xfId="27528"/>
    <cellStyle name="Separador de milhares 2 8 36" xfId="18322"/>
    <cellStyle name="Separador de milhares 2 8 36 2" xfId="27529"/>
    <cellStyle name="Separador de milhares 2 8 37" xfId="18323"/>
    <cellStyle name="Separador de milhares 2 8 37 2" xfId="27530"/>
    <cellStyle name="Separador de milhares 2 8 38" xfId="18324"/>
    <cellStyle name="Separador de milhares 2 8 38 2" xfId="27531"/>
    <cellStyle name="Separador de milhares 2 8 39" xfId="18325"/>
    <cellStyle name="Separador de milhares 2 8 39 2" xfId="27532"/>
    <cellStyle name="Separador de milhares 2 8 4" xfId="18326"/>
    <cellStyle name="Separador de milhares 2 8 4 2" xfId="27533"/>
    <cellStyle name="Separador de milhares 2 8 40" xfId="18327"/>
    <cellStyle name="Separador de milhares 2 8 40 2" xfId="27534"/>
    <cellStyle name="Separador de milhares 2 8 41" xfId="18328"/>
    <cellStyle name="Separador de milhares 2 8 41 2" xfId="27535"/>
    <cellStyle name="Separador de milhares 2 8 42" xfId="18329"/>
    <cellStyle name="Separador de milhares 2 8 42 2" xfId="27536"/>
    <cellStyle name="Separador de milhares 2 8 43" xfId="18330"/>
    <cellStyle name="Separador de milhares 2 8 43 2" xfId="27537"/>
    <cellStyle name="Separador de milhares 2 8 44" xfId="18331"/>
    <cellStyle name="Separador de milhares 2 8 44 2" xfId="27538"/>
    <cellStyle name="Separador de milhares 2 8 45" xfId="18332"/>
    <cellStyle name="Separador de milhares 2 8 45 2" xfId="27539"/>
    <cellStyle name="Separador de milhares 2 8 46" xfId="18333"/>
    <cellStyle name="Separador de milhares 2 8 46 2" xfId="27540"/>
    <cellStyle name="Separador de milhares 2 8 47" xfId="18334"/>
    <cellStyle name="Separador de milhares 2 8 47 2" xfId="27541"/>
    <cellStyle name="Separador de milhares 2 8 48" xfId="18335"/>
    <cellStyle name="Separador de milhares 2 8 48 2" xfId="27542"/>
    <cellStyle name="Separador de milhares 2 8 49" xfId="18336"/>
    <cellStyle name="Separador de milhares 2 8 49 2" xfId="27543"/>
    <cellStyle name="Separador de milhares 2 8 5" xfId="18337"/>
    <cellStyle name="Separador de milhares 2 8 5 2" xfId="27544"/>
    <cellStyle name="Separador de milhares 2 8 50" xfId="18338"/>
    <cellStyle name="Separador de milhares 2 8 50 2" xfId="27545"/>
    <cellStyle name="Separador de milhares 2 8 51" xfId="18339"/>
    <cellStyle name="Separador de milhares 2 8 51 2" xfId="27546"/>
    <cellStyle name="Separador de milhares 2 8 52" xfId="18340"/>
    <cellStyle name="Separador de milhares 2 8 52 2" xfId="27547"/>
    <cellStyle name="Separador de milhares 2 8 53" xfId="18341"/>
    <cellStyle name="Separador de milhares 2 8 53 2" xfId="27548"/>
    <cellStyle name="Separador de milhares 2 8 54" xfId="18342"/>
    <cellStyle name="Separador de milhares 2 8 54 2" xfId="27549"/>
    <cellStyle name="Separador de milhares 2 8 55" xfId="18343"/>
    <cellStyle name="Separador de milhares 2 8 55 2" xfId="27550"/>
    <cellStyle name="Separador de milhares 2 8 56" xfId="18344"/>
    <cellStyle name="Separador de milhares 2 8 56 2" xfId="27551"/>
    <cellStyle name="Separador de milhares 2 8 57" xfId="18345"/>
    <cellStyle name="Separador de milhares 2 8 57 2" xfId="27552"/>
    <cellStyle name="Separador de milhares 2 8 58" xfId="18346"/>
    <cellStyle name="Separador de milhares 2 8 58 2" xfId="27553"/>
    <cellStyle name="Separador de milhares 2 8 59" xfId="18347"/>
    <cellStyle name="Separador de milhares 2 8 59 2" xfId="27554"/>
    <cellStyle name="Separador de milhares 2 8 6" xfId="18348"/>
    <cellStyle name="Separador de milhares 2 8 6 2" xfId="27555"/>
    <cellStyle name="Separador de milhares 2 8 60" xfId="18349"/>
    <cellStyle name="Separador de milhares 2 8 60 2" xfId="27556"/>
    <cellStyle name="Separador de milhares 2 8 61" xfId="18350"/>
    <cellStyle name="Separador de milhares 2 8 61 2" xfId="27557"/>
    <cellStyle name="Separador de milhares 2 8 62" xfId="18351"/>
    <cellStyle name="Separador de milhares 2 8 62 2" xfId="27558"/>
    <cellStyle name="Separador de milhares 2 8 63" xfId="18352"/>
    <cellStyle name="Separador de milhares 2 8 63 2" xfId="27559"/>
    <cellStyle name="Separador de milhares 2 8 64" xfId="18353"/>
    <cellStyle name="Separador de milhares 2 8 64 2" xfId="27560"/>
    <cellStyle name="Separador de milhares 2 8 65" xfId="18354"/>
    <cellStyle name="Separador de milhares 2 8 65 2" xfId="27561"/>
    <cellStyle name="Separador de milhares 2 8 66" xfId="18355"/>
    <cellStyle name="Separador de milhares 2 8 66 2" xfId="27562"/>
    <cellStyle name="Separador de milhares 2 8 67" xfId="18356"/>
    <cellStyle name="Separador de milhares 2 8 67 2" xfId="27563"/>
    <cellStyle name="Separador de milhares 2 8 68" xfId="18357"/>
    <cellStyle name="Separador de milhares 2 8 68 2" xfId="27564"/>
    <cellStyle name="Separador de milhares 2 8 69" xfId="18358"/>
    <cellStyle name="Separador de milhares 2 8 69 2" xfId="27565"/>
    <cellStyle name="Separador de milhares 2 8 7" xfId="18359"/>
    <cellStyle name="Separador de milhares 2 8 7 2" xfId="27566"/>
    <cellStyle name="Separador de milhares 2 8 70" xfId="18360"/>
    <cellStyle name="Separador de milhares 2 8 70 2" xfId="27567"/>
    <cellStyle name="Separador de milhares 2 8 71" xfId="18361"/>
    <cellStyle name="Separador de milhares 2 8 71 2" xfId="27568"/>
    <cellStyle name="Separador de milhares 2 8 72" xfId="18362"/>
    <cellStyle name="Separador de milhares 2 8 72 2" xfId="27569"/>
    <cellStyle name="Separador de milhares 2 8 73" xfId="18363"/>
    <cellStyle name="Separador de milhares 2 8 73 2" xfId="27570"/>
    <cellStyle name="Separador de milhares 2 8 74" xfId="18364"/>
    <cellStyle name="Separador de milhares 2 8 74 2" xfId="27571"/>
    <cellStyle name="Separador de milhares 2 8 75" xfId="18365"/>
    <cellStyle name="Separador de milhares 2 8 75 2" xfId="27572"/>
    <cellStyle name="Separador de milhares 2 8 76" xfId="18366"/>
    <cellStyle name="Separador de milhares 2 8 76 2" xfId="27573"/>
    <cellStyle name="Separador de milhares 2 8 77" xfId="18367"/>
    <cellStyle name="Separador de milhares 2 8 77 2" xfId="27574"/>
    <cellStyle name="Separador de milhares 2 8 78" xfId="18368"/>
    <cellStyle name="Separador de milhares 2 8 78 2" xfId="27575"/>
    <cellStyle name="Separador de milhares 2 8 79" xfId="18369"/>
    <cellStyle name="Separador de milhares 2 8 79 2" xfId="27576"/>
    <cellStyle name="Separador de milhares 2 8 8" xfId="18370"/>
    <cellStyle name="Separador de milhares 2 8 8 2" xfId="27577"/>
    <cellStyle name="Separador de milhares 2 8 80" xfId="18371"/>
    <cellStyle name="Separador de milhares 2 8 80 2" xfId="27578"/>
    <cellStyle name="Separador de milhares 2 8 81" xfId="18372"/>
    <cellStyle name="Separador de milhares 2 8 81 2" xfId="27579"/>
    <cellStyle name="Separador de milhares 2 8 82" xfId="18373"/>
    <cellStyle name="Separador de milhares 2 8 82 2" xfId="27580"/>
    <cellStyle name="Separador de milhares 2 8 83" xfId="18374"/>
    <cellStyle name="Separador de milhares 2 8 83 2" xfId="27581"/>
    <cellStyle name="Separador de milhares 2 8 84" xfId="18375"/>
    <cellStyle name="Separador de milhares 2 8 84 2" xfId="18376"/>
    <cellStyle name="Separador de milhares 2 8 84 2 10" xfId="18377"/>
    <cellStyle name="Separador de milhares 2 8 84 2 10 2" xfId="27584"/>
    <cellStyle name="Separador de milhares 2 8 84 2 11" xfId="18378"/>
    <cellStyle name="Separador de milhares 2 8 84 2 11 2" xfId="27585"/>
    <cellStyle name="Separador de milhares 2 8 84 2 12" xfId="18379"/>
    <cellStyle name="Separador de milhares 2 8 84 2 12 2" xfId="27586"/>
    <cellStyle name="Separador de milhares 2 8 84 2 13" xfId="18380"/>
    <cellStyle name="Separador de milhares 2 8 84 2 13 2" xfId="27587"/>
    <cellStyle name="Separador de milhares 2 8 84 2 14" xfId="18381"/>
    <cellStyle name="Separador de milhares 2 8 84 2 14 2" xfId="27588"/>
    <cellStyle name="Separador de milhares 2 8 84 2 15" xfId="18382"/>
    <cellStyle name="Separador de milhares 2 8 84 2 15 2" xfId="27589"/>
    <cellStyle name="Separador de milhares 2 8 84 2 16" xfId="18383"/>
    <cellStyle name="Separador de milhares 2 8 84 2 16 2" xfId="27590"/>
    <cellStyle name="Separador de milhares 2 8 84 2 17" xfId="18384"/>
    <cellStyle name="Separador de milhares 2 8 84 2 17 2" xfId="27591"/>
    <cellStyle name="Separador de milhares 2 8 84 2 18" xfId="18385"/>
    <cellStyle name="Separador de milhares 2 8 84 2 18 2" xfId="27592"/>
    <cellStyle name="Separador de milhares 2 8 84 2 19" xfId="18386"/>
    <cellStyle name="Separador de milhares 2 8 84 2 19 2" xfId="27593"/>
    <cellStyle name="Separador de milhares 2 8 84 2 2" xfId="18387"/>
    <cellStyle name="Separador de milhares 2 8 84 2 2 2" xfId="27594"/>
    <cellStyle name="Separador de milhares 2 8 84 2 20" xfId="18388"/>
    <cellStyle name="Separador de milhares 2 8 84 2 20 2" xfId="27595"/>
    <cellStyle name="Separador de milhares 2 8 84 2 21" xfId="18389"/>
    <cellStyle name="Separador de milhares 2 8 84 2 21 2" xfId="27596"/>
    <cellStyle name="Separador de milhares 2 8 84 2 22" xfId="18390"/>
    <cellStyle name="Separador de milhares 2 8 84 2 22 2" xfId="27597"/>
    <cellStyle name="Separador de milhares 2 8 84 2 23" xfId="18391"/>
    <cellStyle name="Separador de milhares 2 8 84 2 23 2" xfId="27598"/>
    <cellStyle name="Separador de milhares 2 8 84 2 24" xfId="18392"/>
    <cellStyle name="Separador de milhares 2 8 84 2 24 2" xfId="27599"/>
    <cellStyle name="Separador de milhares 2 8 84 2 25" xfId="18393"/>
    <cellStyle name="Separador de milhares 2 8 84 2 25 2" xfId="27600"/>
    <cellStyle name="Separador de milhares 2 8 84 2 26" xfId="18394"/>
    <cellStyle name="Separador de milhares 2 8 84 2 26 2" xfId="27601"/>
    <cellStyle name="Separador de milhares 2 8 84 2 27" xfId="18395"/>
    <cellStyle name="Separador de milhares 2 8 84 2 27 2" xfId="27602"/>
    <cellStyle name="Separador de milhares 2 8 84 2 28" xfId="18396"/>
    <cellStyle name="Separador de milhares 2 8 84 2 28 2" xfId="27603"/>
    <cellStyle name="Separador de milhares 2 8 84 2 29" xfId="18397"/>
    <cellStyle name="Separador de milhares 2 8 84 2 29 2" xfId="27604"/>
    <cellStyle name="Separador de milhares 2 8 84 2 3" xfId="18398"/>
    <cellStyle name="Separador de milhares 2 8 84 2 3 2" xfId="27605"/>
    <cellStyle name="Separador de milhares 2 8 84 2 30" xfId="18399"/>
    <cellStyle name="Separador de milhares 2 8 84 2 30 2" xfId="27606"/>
    <cellStyle name="Separador de milhares 2 8 84 2 31" xfId="18400"/>
    <cellStyle name="Separador de milhares 2 8 84 2 31 2" xfId="27607"/>
    <cellStyle name="Separador de milhares 2 8 84 2 32" xfId="18401"/>
    <cellStyle name="Separador de milhares 2 8 84 2 32 2" xfId="27608"/>
    <cellStyle name="Separador de milhares 2 8 84 2 33" xfId="18402"/>
    <cellStyle name="Separador de milhares 2 8 84 2 33 2" xfId="27609"/>
    <cellStyle name="Separador de milhares 2 8 84 2 34" xfId="18403"/>
    <cellStyle name="Separador de milhares 2 8 84 2 34 2" xfId="27610"/>
    <cellStyle name="Separador de milhares 2 8 84 2 35" xfId="18404"/>
    <cellStyle name="Separador de milhares 2 8 84 2 35 2" xfId="27611"/>
    <cellStyle name="Separador de milhares 2 8 84 2 36" xfId="18405"/>
    <cellStyle name="Separador de milhares 2 8 84 2 36 2" xfId="27612"/>
    <cellStyle name="Separador de milhares 2 8 84 2 37" xfId="18406"/>
    <cellStyle name="Separador de milhares 2 8 84 2 37 2" xfId="27613"/>
    <cellStyle name="Separador de milhares 2 8 84 2 38" xfId="18407"/>
    <cellStyle name="Separador de milhares 2 8 84 2 38 2" xfId="27614"/>
    <cellStyle name="Separador de milhares 2 8 84 2 39" xfId="18408"/>
    <cellStyle name="Separador de milhares 2 8 84 2 39 2" xfId="27615"/>
    <cellStyle name="Separador de milhares 2 8 84 2 4" xfId="18409"/>
    <cellStyle name="Separador de milhares 2 8 84 2 4 2" xfId="27616"/>
    <cellStyle name="Separador de milhares 2 8 84 2 40" xfId="27583"/>
    <cellStyle name="Separador de milhares 2 8 84 2 5" xfId="18410"/>
    <cellStyle name="Separador de milhares 2 8 84 2 5 2" xfId="27617"/>
    <cellStyle name="Separador de milhares 2 8 84 2 6" xfId="18411"/>
    <cellStyle name="Separador de milhares 2 8 84 2 6 2" xfId="27618"/>
    <cellStyle name="Separador de milhares 2 8 84 2 7" xfId="18412"/>
    <cellStyle name="Separador de milhares 2 8 84 2 7 2" xfId="27619"/>
    <cellStyle name="Separador de milhares 2 8 84 2 8" xfId="18413"/>
    <cellStyle name="Separador de milhares 2 8 84 2 8 2" xfId="27620"/>
    <cellStyle name="Separador de milhares 2 8 84 2 9" xfId="18414"/>
    <cellStyle name="Separador de milhares 2 8 84 2 9 2" xfId="27621"/>
    <cellStyle name="Separador de milhares 2 8 84 3" xfId="27582"/>
    <cellStyle name="Separador de milhares 2 8 85" xfId="18415"/>
    <cellStyle name="Separador de milhares 2 8 85 2" xfId="27622"/>
    <cellStyle name="Separador de milhares 2 8 86" xfId="18416"/>
    <cellStyle name="Separador de milhares 2 8 86 2" xfId="27623"/>
    <cellStyle name="Separador de milhares 2 8 87" xfId="18417"/>
    <cellStyle name="Separador de milhares 2 8 87 2" xfId="27624"/>
    <cellStyle name="Separador de milhares 2 8 88" xfId="18418"/>
    <cellStyle name="Separador de milhares 2 8 88 2" xfId="27625"/>
    <cellStyle name="Separador de milhares 2 8 89" xfId="18419"/>
    <cellStyle name="Separador de milhares 2 8 89 2" xfId="27626"/>
    <cellStyle name="Separador de milhares 2 8 9" xfId="18420"/>
    <cellStyle name="Separador de milhares 2 8 9 2" xfId="27627"/>
    <cellStyle name="Separador de milhares 2 8 90" xfId="18421"/>
    <cellStyle name="Separador de milhares 2 8 90 10" xfId="18422"/>
    <cellStyle name="Separador de milhares 2 8 90 10 2" xfId="27629"/>
    <cellStyle name="Separador de milhares 2 8 90 100" xfId="18423"/>
    <cellStyle name="Separador de milhares 2 8 90 100 2" xfId="27630"/>
    <cellStyle name="Separador de milhares 2 8 90 101" xfId="18424"/>
    <cellStyle name="Separador de milhares 2 8 90 101 2" xfId="27631"/>
    <cellStyle name="Separador de milhares 2 8 90 102" xfId="18425"/>
    <cellStyle name="Separador de milhares 2 8 90 102 2" xfId="27632"/>
    <cellStyle name="Separador de milhares 2 8 90 103" xfId="18426"/>
    <cellStyle name="Separador de milhares 2 8 90 103 2" xfId="27633"/>
    <cellStyle name="Separador de milhares 2 8 90 104" xfId="18427"/>
    <cellStyle name="Separador de milhares 2 8 90 104 2" xfId="27634"/>
    <cellStyle name="Separador de milhares 2 8 90 105" xfId="18428"/>
    <cellStyle name="Separador de milhares 2 8 90 105 2" xfId="27635"/>
    <cellStyle name="Separador de milhares 2 8 90 106" xfId="18429"/>
    <cellStyle name="Separador de milhares 2 8 90 106 2" xfId="27636"/>
    <cellStyle name="Separador de milhares 2 8 90 107" xfId="18430"/>
    <cellStyle name="Separador de milhares 2 8 90 107 2" xfId="27637"/>
    <cellStyle name="Separador de milhares 2 8 90 108" xfId="27628"/>
    <cellStyle name="Separador de milhares 2 8 90 11" xfId="18431"/>
    <cellStyle name="Separador de milhares 2 8 90 11 2" xfId="27638"/>
    <cellStyle name="Separador de milhares 2 8 90 12" xfId="18432"/>
    <cellStyle name="Separador de milhares 2 8 90 12 2" xfId="27639"/>
    <cellStyle name="Separador de milhares 2 8 90 13" xfId="18433"/>
    <cellStyle name="Separador de milhares 2 8 90 13 2" xfId="27640"/>
    <cellStyle name="Separador de milhares 2 8 90 14" xfId="18434"/>
    <cellStyle name="Separador de milhares 2 8 90 14 2" xfId="27641"/>
    <cellStyle name="Separador de milhares 2 8 90 15" xfId="18435"/>
    <cellStyle name="Separador de milhares 2 8 90 15 2" xfId="27642"/>
    <cellStyle name="Separador de milhares 2 8 90 16" xfId="18436"/>
    <cellStyle name="Separador de milhares 2 8 90 16 2" xfId="27643"/>
    <cellStyle name="Separador de milhares 2 8 90 17" xfId="18437"/>
    <cellStyle name="Separador de milhares 2 8 90 17 2" xfId="27644"/>
    <cellStyle name="Separador de milhares 2 8 90 18" xfId="18438"/>
    <cellStyle name="Separador de milhares 2 8 90 18 2" xfId="27645"/>
    <cellStyle name="Separador de milhares 2 8 90 19" xfId="18439"/>
    <cellStyle name="Separador de milhares 2 8 90 19 2" xfId="27646"/>
    <cellStyle name="Separador de milhares 2 8 90 2" xfId="18440"/>
    <cellStyle name="Separador de milhares 2 8 90 2 2" xfId="27647"/>
    <cellStyle name="Separador de milhares 2 8 90 20" xfId="18441"/>
    <cellStyle name="Separador de milhares 2 8 90 20 2" xfId="27648"/>
    <cellStyle name="Separador de milhares 2 8 90 21" xfId="18442"/>
    <cellStyle name="Separador de milhares 2 8 90 21 2" xfId="27649"/>
    <cellStyle name="Separador de milhares 2 8 90 22" xfId="18443"/>
    <cellStyle name="Separador de milhares 2 8 90 22 2" xfId="27650"/>
    <cellStyle name="Separador de milhares 2 8 90 23" xfId="18444"/>
    <cellStyle name="Separador de milhares 2 8 90 23 2" xfId="27651"/>
    <cellStyle name="Separador de milhares 2 8 90 24" xfId="18445"/>
    <cellStyle name="Separador de milhares 2 8 90 24 2" xfId="27652"/>
    <cellStyle name="Separador de milhares 2 8 90 25" xfId="18446"/>
    <cellStyle name="Separador de milhares 2 8 90 25 2" xfId="27653"/>
    <cellStyle name="Separador de milhares 2 8 90 26" xfId="18447"/>
    <cellStyle name="Separador de milhares 2 8 90 26 2" xfId="27654"/>
    <cellStyle name="Separador de milhares 2 8 90 27" xfId="18448"/>
    <cellStyle name="Separador de milhares 2 8 90 27 2" xfId="27655"/>
    <cellStyle name="Separador de milhares 2 8 90 28" xfId="18449"/>
    <cellStyle name="Separador de milhares 2 8 90 28 2" xfId="27656"/>
    <cellStyle name="Separador de milhares 2 8 90 29" xfId="18450"/>
    <cellStyle name="Separador de milhares 2 8 90 29 2" xfId="27657"/>
    <cellStyle name="Separador de milhares 2 8 90 3" xfId="18451"/>
    <cellStyle name="Separador de milhares 2 8 90 3 2" xfId="27658"/>
    <cellStyle name="Separador de milhares 2 8 90 30" xfId="18452"/>
    <cellStyle name="Separador de milhares 2 8 90 30 2" xfId="27659"/>
    <cellStyle name="Separador de milhares 2 8 90 31" xfId="18453"/>
    <cellStyle name="Separador de milhares 2 8 90 31 2" xfId="27660"/>
    <cellStyle name="Separador de milhares 2 8 90 32" xfId="18454"/>
    <cellStyle name="Separador de milhares 2 8 90 32 2" xfId="27661"/>
    <cellStyle name="Separador de milhares 2 8 90 33" xfId="18455"/>
    <cellStyle name="Separador de milhares 2 8 90 33 2" xfId="27662"/>
    <cellStyle name="Separador de milhares 2 8 90 34" xfId="18456"/>
    <cellStyle name="Separador de milhares 2 8 90 34 2" xfId="27663"/>
    <cellStyle name="Separador de milhares 2 8 90 35" xfId="18457"/>
    <cellStyle name="Separador de milhares 2 8 90 35 2" xfId="27664"/>
    <cellStyle name="Separador de milhares 2 8 90 36" xfId="18458"/>
    <cellStyle name="Separador de milhares 2 8 90 36 2" xfId="27665"/>
    <cellStyle name="Separador de milhares 2 8 90 37" xfId="18459"/>
    <cellStyle name="Separador de milhares 2 8 90 37 2" xfId="27666"/>
    <cellStyle name="Separador de milhares 2 8 90 38" xfId="18460"/>
    <cellStyle name="Separador de milhares 2 8 90 38 2" xfId="27667"/>
    <cellStyle name="Separador de milhares 2 8 90 39" xfId="18461"/>
    <cellStyle name="Separador de milhares 2 8 90 39 2" xfId="27668"/>
    <cellStyle name="Separador de milhares 2 8 90 4" xfId="18462"/>
    <cellStyle name="Separador de milhares 2 8 90 4 2" xfId="27669"/>
    <cellStyle name="Separador de milhares 2 8 90 40" xfId="18463"/>
    <cellStyle name="Separador de milhares 2 8 90 40 2" xfId="27670"/>
    <cellStyle name="Separador de milhares 2 8 90 41" xfId="18464"/>
    <cellStyle name="Separador de milhares 2 8 90 41 2" xfId="27671"/>
    <cellStyle name="Separador de milhares 2 8 90 42" xfId="18465"/>
    <cellStyle name="Separador de milhares 2 8 90 42 2" xfId="27672"/>
    <cellStyle name="Separador de milhares 2 8 90 43" xfId="18466"/>
    <cellStyle name="Separador de milhares 2 8 90 43 2" xfId="27673"/>
    <cellStyle name="Separador de milhares 2 8 90 44" xfId="18467"/>
    <cellStyle name="Separador de milhares 2 8 90 44 2" xfId="27674"/>
    <cellStyle name="Separador de milhares 2 8 90 45" xfId="18468"/>
    <cellStyle name="Separador de milhares 2 8 90 45 2" xfId="27675"/>
    <cellStyle name="Separador de milhares 2 8 90 46" xfId="18469"/>
    <cellStyle name="Separador de milhares 2 8 90 46 2" xfId="27676"/>
    <cellStyle name="Separador de milhares 2 8 90 47" xfId="18470"/>
    <cellStyle name="Separador de milhares 2 8 90 47 2" xfId="27677"/>
    <cellStyle name="Separador de milhares 2 8 90 48" xfId="18471"/>
    <cellStyle name="Separador de milhares 2 8 90 48 2" xfId="27678"/>
    <cellStyle name="Separador de milhares 2 8 90 49" xfId="18472"/>
    <cellStyle name="Separador de milhares 2 8 90 49 2" xfId="27679"/>
    <cellStyle name="Separador de milhares 2 8 90 5" xfId="18473"/>
    <cellStyle name="Separador de milhares 2 8 90 5 2" xfId="27680"/>
    <cellStyle name="Separador de milhares 2 8 90 50" xfId="18474"/>
    <cellStyle name="Separador de milhares 2 8 90 50 2" xfId="27681"/>
    <cellStyle name="Separador de milhares 2 8 90 51" xfId="18475"/>
    <cellStyle name="Separador de milhares 2 8 90 51 2" xfId="27682"/>
    <cellStyle name="Separador de milhares 2 8 90 52" xfId="18476"/>
    <cellStyle name="Separador de milhares 2 8 90 52 2" xfId="27683"/>
    <cellStyle name="Separador de milhares 2 8 90 53" xfId="18477"/>
    <cellStyle name="Separador de milhares 2 8 90 53 2" xfId="27684"/>
    <cellStyle name="Separador de milhares 2 8 90 54" xfId="18478"/>
    <cellStyle name="Separador de milhares 2 8 90 54 2" xfId="27685"/>
    <cellStyle name="Separador de milhares 2 8 90 55" xfId="18479"/>
    <cellStyle name="Separador de milhares 2 8 90 55 2" xfId="27686"/>
    <cellStyle name="Separador de milhares 2 8 90 56" xfId="18480"/>
    <cellStyle name="Separador de milhares 2 8 90 56 2" xfId="27687"/>
    <cellStyle name="Separador de milhares 2 8 90 57" xfId="18481"/>
    <cellStyle name="Separador de milhares 2 8 90 57 2" xfId="27688"/>
    <cellStyle name="Separador de milhares 2 8 90 58" xfId="18482"/>
    <cellStyle name="Separador de milhares 2 8 90 58 2" xfId="27689"/>
    <cellStyle name="Separador de milhares 2 8 90 59" xfId="18483"/>
    <cellStyle name="Separador de milhares 2 8 90 59 2" xfId="27690"/>
    <cellStyle name="Separador de milhares 2 8 90 6" xfId="18484"/>
    <cellStyle name="Separador de milhares 2 8 90 6 2" xfId="27691"/>
    <cellStyle name="Separador de milhares 2 8 90 60" xfId="18485"/>
    <cellStyle name="Separador de milhares 2 8 90 60 2" xfId="27692"/>
    <cellStyle name="Separador de milhares 2 8 90 61" xfId="18486"/>
    <cellStyle name="Separador de milhares 2 8 90 61 2" xfId="27693"/>
    <cellStyle name="Separador de milhares 2 8 90 62" xfId="18487"/>
    <cellStyle name="Separador de milhares 2 8 90 62 2" xfId="27694"/>
    <cellStyle name="Separador de milhares 2 8 90 63" xfId="18488"/>
    <cellStyle name="Separador de milhares 2 8 90 63 2" xfId="27695"/>
    <cellStyle name="Separador de milhares 2 8 90 64" xfId="18489"/>
    <cellStyle name="Separador de milhares 2 8 90 64 2" xfId="27696"/>
    <cellStyle name="Separador de milhares 2 8 90 65" xfId="18490"/>
    <cellStyle name="Separador de milhares 2 8 90 65 2" xfId="27697"/>
    <cellStyle name="Separador de milhares 2 8 90 66" xfId="18491"/>
    <cellStyle name="Separador de milhares 2 8 90 66 2" xfId="27698"/>
    <cellStyle name="Separador de milhares 2 8 90 67" xfId="18492"/>
    <cellStyle name="Separador de milhares 2 8 90 67 2" xfId="27699"/>
    <cellStyle name="Separador de milhares 2 8 90 68" xfId="18493"/>
    <cellStyle name="Separador de milhares 2 8 90 68 2" xfId="27700"/>
    <cellStyle name="Separador de milhares 2 8 90 69" xfId="18494"/>
    <cellStyle name="Separador de milhares 2 8 90 69 2" xfId="27701"/>
    <cellStyle name="Separador de milhares 2 8 90 7" xfId="18495"/>
    <cellStyle name="Separador de milhares 2 8 90 7 2" xfId="27702"/>
    <cellStyle name="Separador de milhares 2 8 90 70" xfId="18496"/>
    <cellStyle name="Separador de milhares 2 8 90 70 2" xfId="27703"/>
    <cellStyle name="Separador de milhares 2 8 90 71" xfId="18497"/>
    <cellStyle name="Separador de milhares 2 8 90 71 2" xfId="27704"/>
    <cellStyle name="Separador de milhares 2 8 90 72" xfId="18498"/>
    <cellStyle name="Separador de milhares 2 8 90 72 2" xfId="27705"/>
    <cellStyle name="Separador de milhares 2 8 90 73" xfId="18499"/>
    <cellStyle name="Separador de milhares 2 8 90 73 2" xfId="27706"/>
    <cellStyle name="Separador de milhares 2 8 90 74" xfId="18500"/>
    <cellStyle name="Separador de milhares 2 8 90 74 2" xfId="27707"/>
    <cellStyle name="Separador de milhares 2 8 90 75" xfId="18501"/>
    <cellStyle name="Separador de milhares 2 8 90 75 2" xfId="27708"/>
    <cellStyle name="Separador de milhares 2 8 90 76" xfId="18502"/>
    <cellStyle name="Separador de milhares 2 8 90 76 2" xfId="27709"/>
    <cellStyle name="Separador de milhares 2 8 90 77" xfId="18503"/>
    <cellStyle name="Separador de milhares 2 8 90 77 2" xfId="27710"/>
    <cellStyle name="Separador de milhares 2 8 90 78" xfId="18504"/>
    <cellStyle name="Separador de milhares 2 8 90 78 2" xfId="27711"/>
    <cellStyle name="Separador de milhares 2 8 90 79" xfId="18505"/>
    <cellStyle name="Separador de milhares 2 8 90 79 2" xfId="27712"/>
    <cellStyle name="Separador de milhares 2 8 90 8" xfId="18506"/>
    <cellStyle name="Separador de milhares 2 8 90 8 2" xfId="27713"/>
    <cellStyle name="Separador de milhares 2 8 90 80" xfId="18507"/>
    <cellStyle name="Separador de milhares 2 8 90 80 2" xfId="27714"/>
    <cellStyle name="Separador de milhares 2 8 90 81" xfId="18508"/>
    <cellStyle name="Separador de milhares 2 8 90 81 2" xfId="27715"/>
    <cellStyle name="Separador de milhares 2 8 90 82" xfId="18509"/>
    <cellStyle name="Separador de milhares 2 8 90 82 2" xfId="27716"/>
    <cellStyle name="Separador de milhares 2 8 90 83" xfId="18510"/>
    <cellStyle name="Separador de milhares 2 8 90 83 2" xfId="27717"/>
    <cellStyle name="Separador de milhares 2 8 90 84" xfId="18511"/>
    <cellStyle name="Separador de milhares 2 8 90 84 2" xfId="27718"/>
    <cellStyle name="Separador de milhares 2 8 90 85" xfId="18512"/>
    <cellStyle name="Separador de milhares 2 8 90 85 2" xfId="27719"/>
    <cellStyle name="Separador de milhares 2 8 90 86" xfId="18513"/>
    <cellStyle name="Separador de milhares 2 8 90 86 2" xfId="27720"/>
    <cellStyle name="Separador de milhares 2 8 90 87" xfId="18514"/>
    <cellStyle name="Separador de milhares 2 8 90 87 2" xfId="27721"/>
    <cellStyle name="Separador de milhares 2 8 90 88" xfId="18515"/>
    <cellStyle name="Separador de milhares 2 8 90 88 2" xfId="27722"/>
    <cellStyle name="Separador de milhares 2 8 90 89" xfId="18516"/>
    <cellStyle name="Separador de milhares 2 8 90 89 2" xfId="27723"/>
    <cellStyle name="Separador de milhares 2 8 90 9" xfId="18517"/>
    <cellStyle name="Separador de milhares 2 8 90 9 2" xfId="27724"/>
    <cellStyle name="Separador de milhares 2 8 90 90" xfId="18518"/>
    <cellStyle name="Separador de milhares 2 8 90 90 2" xfId="27725"/>
    <cellStyle name="Separador de milhares 2 8 90 91" xfId="18519"/>
    <cellStyle name="Separador de milhares 2 8 90 91 2" xfId="27726"/>
    <cellStyle name="Separador de milhares 2 8 90 92" xfId="18520"/>
    <cellStyle name="Separador de milhares 2 8 90 92 2" xfId="27727"/>
    <cellStyle name="Separador de milhares 2 8 90 93" xfId="18521"/>
    <cellStyle name="Separador de milhares 2 8 90 93 2" xfId="27728"/>
    <cellStyle name="Separador de milhares 2 8 90 94" xfId="18522"/>
    <cellStyle name="Separador de milhares 2 8 90 94 2" xfId="27729"/>
    <cellStyle name="Separador de milhares 2 8 90 95" xfId="18523"/>
    <cellStyle name="Separador de milhares 2 8 90 95 2" xfId="27730"/>
    <cellStyle name="Separador de milhares 2 8 90 96" xfId="18524"/>
    <cellStyle name="Separador de milhares 2 8 90 96 2" xfId="27731"/>
    <cellStyle name="Separador de milhares 2 8 90 97" xfId="18525"/>
    <cellStyle name="Separador de milhares 2 8 90 97 2" xfId="27732"/>
    <cellStyle name="Separador de milhares 2 8 90 98" xfId="18526"/>
    <cellStyle name="Separador de milhares 2 8 90 98 2" xfId="27733"/>
    <cellStyle name="Separador de milhares 2 8 90 99" xfId="18527"/>
    <cellStyle name="Separador de milhares 2 8 90 99 2" xfId="27734"/>
    <cellStyle name="Separador de milhares 2 8 91" xfId="18528"/>
    <cellStyle name="Separador de milhares 2 8 91 10" xfId="18529"/>
    <cellStyle name="Separador de milhares 2 8 91 10 2" xfId="27736"/>
    <cellStyle name="Separador de milhares 2 8 91 100" xfId="18530"/>
    <cellStyle name="Separador de milhares 2 8 91 100 2" xfId="27737"/>
    <cellStyle name="Separador de milhares 2 8 91 101" xfId="18531"/>
    <cellStyle name="Separador de milhares 2 8 91 101 2" xfId="27738"/>
    <cellStyle name="Separador de milhares 2 8 91 102" xfId="18532"/>
    <cellStyle name="Separador de milhares 2 8 91 102 2" xfId="27739"/>
    <cellStyle name="Separador de milhares 2 8 91 103" xfId="18533"/>
    <cellStyle name="Separador de milhares 2 8 91 103 2" xfId="27740"/>
    <cellStyle name="Separador de milhares 2 8 91 104" xfId="18534"/>
    <cellStyle name="Separador de milhares 2 8 91 104 2" xfId="27741"/>
    <cellStyle name="Separador de milhares 2 8 91 105" xfId="18535"/>
    <cellStyle name="Separador de milhares 2 8 91 105 2" xfId="27742"/>
    <cellStyle name="Separador de milhares 2 8 91 106" xfId="18536"/>
    <cellStyle name="Separador de milhares 2 8 91 106 2" xfId="27743"/>
    <cellStyle name="Separador de milhares 2 8 91 107" xfId="27735"/>
    <cellStyle name="Separador de milhares 2 8 91 11" xfId="18537"/>
    <cellStyle name="Separador de milhares 2 8 91 11 2" xfId="27744"/>
    <cellStyle name="Separador de milhares 2 8 91 12" xfId="18538"/>
    <cellStyle name="Separador de milhares 2 8 91 12 2" xfId="27745"/>
    <cellStyle name="Separador de milhares 2 8 91 13" xfId="18539"/>
    <cellStyle name="Separador de milhares 2 8 91 13 2" xfId="27746"/>
    <cellStyle name="Separador de milhares 2 8 91 14" xfId="18540"/>
    <cellStyle name="Separador de milhares 2 8 91 14 2" xfId="27747"/>
    <cellStyle name="Separador de milhares 2 8 91 15" xfId="18541"/>
    <cellStyle name="Separador de milhares 2 8 91 15 2" xfId="27748"/>
    <cellStyle name="Separador de milhares 2 8 91 16" xfId="18542"/>
    <cellStyle name="Separador de milhares 2 8 91 16 2" xfId="27749"/>
    <cellStyle name="Separador de milhares 2 8 91 17" xfId="18543"/>
    <cellStyle name="Separador de milhares 2 8 91 17 2" xfId="27750"/>
    <cellStyle name="Separador de milhares 2 8 91 18" xfId="18544"/>
    <cellStyle name="Separador de milhares 2 8 91 18 2" xfId="27751"/>
    <cellStyle name="Separador de milhares 2 8 91 19" xfId="18545"/>
    <cellStyle name="Separador de milhares 2 8 91 19 2" xfId="27752"/>
    <cellStyle name="Separador de milhares 2 8 91 2" xfId="18546"/>
    <cellStyle name="Separador de milhares 2 8 91 2 2" xfId="27753"/>
    <cellStyle name="Separador de milhares 2 8 91 20" xfId="18547"/>
    <cellStyle name="Separador de milhares 2 8 91 20 2" xfId="27754"/>
    <cellStyle name="Separador de milhares 2 8 91 21" xfId="18548"/>
    <cellStyle name="Separador de milhares 2 8 91 21 2" xfId="27755"/>
    <cellStyle name="Separador de milhares 2 8 91 22" xfId="18549"/>
    <cellStyle name="Separador de milhares 2 8 91 22 2" xfId="27756"/>
    <cellStyle name="Separador de milhares 2 8 91 23" xfId="18550"/>
    <cellStyle name="Separador de milhares 2 8 91 23 2" xfId="27757"/>
    <cellStyle name="Separador de milhares 2 8 91 24" xfId="18551"/>
    <cellStyle name="Separador de milhares 2 8 91 24 2" xfId="27758"/>
    <cellStyle name="Separador de milhares 2 8 91 25" xfId="18552"/>
    <cellStyle name="Separador de milhares 2 8 91 25 2" xfId="27759"/>
    <cellStyle name="Separador de milhares 2 8 91 26" xfId="18553"/>
    <cellStyle name="Separador de milhares 2 8 91 26 2" xfId="27760"/>
    <cellStyle name="Separador de milhares 2 8 91 27" xfId="18554"/>
    <cellStyle name="Separador de milhares 2 8 91 27 2" xfId="27761"/>
    <cellStyle name="Separador de milhares 2 8 91 28" xfId="18555"/>
    <cellStyle name="Separador de milhares 2 8 91 28 2" xfId="27762"/>
    <cellStyle name="Separador de milhares 2 8 91 29" xfId="18556"/>
    <cellStyle name="Separador de milhares 2 8 91 29 2" xfId="27763"/>
    <cellStyle name="Separador de milhares 2 8 91 3" xfId="18557"/>
    <cellStyle name="Separador de milhares 2 8 91 3 2" xfId="27764"/>
    <cellStyle name="Separador de milhares 2 8 91 30" xfId="18558"/>
    <cellStyle name="Separador de milhares 2 8 91 30 2" xfId="27765"/>
    <cellStyle name="Separador de milhares 2 8 91 31" xfId="18559"/>
    <cellStyle name="Separador de milhares 2 8 91 31 2" xfId="27766"/>
    <cellStyle name="Separador de milhares 2 8 91 32" xfId="18560"/>
    <cellStyle name="Separador de milhares 2 8 91 32 2" xfId="27767"/>
    <cellStyle name="Separador de milhares 2 8 91 33" xfId="18561"/>
    <cellStyle name="Separador de milhares 2 8 91 33 2" xfId="27768"/>
    <cellStyle name="Separador de milhares 2 8 91 34" xfId="18562"/>
    <cellStyle name="Separador de milhares 2 8 91 34 2" xfId="27769"/>
    <cellStyle name="Separador de milhares 2 8 91 35" xfId="18563"/>
    <cellStyle name="Separador de milhares 2 8 91 35 2" xfId="27770"/>
    <cellStyle name="Separador de milhares 2 8 91 36" xfId="18564"/>
    <cellStyle name="Separador de milhares 2 8 91 36 2" xfId="27771"/>
    <cellStyle name="Separador de milhares 2 8 91 37" xfId="18565"/>
    <cellStyle name="Separador de milhares 2 8 91 37 2" xfId="27772"/>
    <cellStyle name="Separador de milhares 2 8 91 38" xfId="18566"/>
    <cellStyle name="Separador de milhares 2 8 91 38 2" xfId="27773"/>
    <cellStyle name="Separador de milhares 2 8 91 39" xfId="18567"/>
    <cellStyle name="Separador de milhares 2 8 91 39 2" xfId="27774"/>
    <cellStyle name="Separador de milhares 2 8 91 4" xfId="18568"/>
    <cellStyle name="Separador de milhares 2 8 91 4 2" xfId="27775"/>
    <cellStyle name="Separador de milhares 2 8 91 40" xfId="18569"/>
    <cellStyle name="Separador de milhares 2 8 91 40 2" xfId="27776"/>
    <cellStyle name="Separador de milhares 2 8 91 41" xfId="18570"/>
    <cellStyle name="Separador de milhares 2 8 91 41 2" xfId="27777"/>
    <cellStyle name="Separador de milhares 2 8 91 42" xfId="18571"/>
    <cellStyle name="Separador de milhares 2 8 91 42 2" xfId="27778"/>
    <cellStyle name="Separador de milhares 2 8 91 43" xfId="18572"/>
    <cellStyle name="Separador de milhares 2 8 91 43 2" xfId="27779"/>
    <cellStyle name="Separador de milhares 2 8 91 44" xfId="18573"/>
    <cellStyle name="Separador de milhares 2 8 91 44 2" xfId="27780"/>
    <cellStyle name="Separador de milhares 2 8 91 45" xfId="18574"/>
    <cellStyle name="Separador de milhares 2 8 91 45 2" xfId="27781"/>
    <cellStyle name="Separador de milhares 2 8 91 46" xfId="18575"/>
    <cellStyle name="Separador de milhares 2 8 91 46 2" xfId="27782"/>
    <cellStyle name="Separador de milhares 2 8 91 47" xfId="18576"/>
    <cellStyle name="Separador de milhares 2 8 91 47 2" xfId="27783"/>
    <cellStyle name="Separador de milhares 2 8 91 48" xfId="18577"/>
    <cellStyle name="Separador de milhares 2 8 91 48 2" xfId="27784"/>
    <cellStyle name="Separador de milhares 2 8 91 49" xfId="18578"/>
    <cellStyle name="Separador de milhares 2 8 91 49 2" xfId="27785"/>
    <cellStyle name="Separador de milhares 2 8 91 5" xfId="18579"/>
    <cellStyle name="Separador de milhares 2 8 91 5 2" xfId="27786"/>
    <cellStyle name="Separador de milhares 2 8 91 50" xfId="18580"/>
    <cellStyle name="Separador de milhares 2 8 91 50 2" xfId="27787"/>
    <cellStyle name="Separador de milhares 2 8 91 51" xfId="18581"/>
    <cellStyle name="Separador de milhares 2 8 91 51 2" xfId="27788"/>
    <cellStyle name="Separador de milhares 2 8 91 52" xfId="18582"/>
    <cellStyle name="Separador de milhares 2 8 91 52 2" xfId="27789"/>
    <cellStyle name="Separador de milhares 2 8 91 53" xfId="18583"/>
    <cellStyle name="Separador de milhares 2 8 91 53 2" xfId="27790"/>
    <cellStyle name="Separador de milhares 2 8 91 54" xfId="18584"/>
    <cellStyle name="Separador de milhares 2 8 91 54 2" xfId="27791"/>
    <cellStyle name="Separador de milhares 2 8 91 55" xfId="18585"/>
    <cellStyle name="Separador de milhares 2 8 91 55 2" xfId="27792"/>
    <cellStyle name="Separador de milhares 2 8 91 56" xfId="18586"/>
    <cellStyle name="Separador de milhares 2 8 91 56 2" xfId="27793"/>
    <cellStyle name="Separador de milhares 2 8 91 57" xfId="18587"/>
    <cellStyle name="Separador de milhares 2 8 91 57 2" xfId="27794"/>
    <cellStyle name="Separador de milhares 2 8 91 58" xfId="18588"/>
    <cellStyle name="Separador de milhares 2 8 91 58 2" xfId="27795"/>
    <cellStyle name="Separador de milhares 2 8 91 59" xfId="18589"/>
    <cellStyle name="Separador de milhares 2 8 91 59 2" xfId="27796"/>
    <cellStyle name="Separador de milhares 2 8 91 6" xfId="18590"/>
    <cellStyle name="Separador de milhares 2 8 91 6 2" xfId="27797"/>
    <cellStyle name="Separador de milhares 2 8 91 60" xfId="18591"/>
    <cellStyle name="Separador de milhares 2 8 91 60 2" xfId="27798"/>
    <cellStyle name="Separador de milhares 2 8 91 61" xfId="18592"/>
    <cellStyle name="Separador de milhares 2 8 91 61 2" xfId="27799"/>
    <cellStyle name="Separador de milhares 2 8 91 62" xfId="18593"/>
    <cellStyle name="Separador de milhares 2 8 91 62 2" xfId="27800"/>
    <cellStyle name="Separador de milhares 2 8 91 63" xfId="18594"/>
    <cellStyle name="Separador de milhares 2 8 91 63 2" xfId="27801"/>
    <cellStyle name="Separador de milhares 2 8 91 64" xfId="18595"/>
    <cellStyle name="Separador de milhares 2 8 91 64 2" xfId="27802"/>
    <cellStyle name="Separador de milhares 2 8 91 65" xfId="18596"/>
    <cellStyle name="Separador de milhares 2 8 91 65 2" xfId="27803"/>
    <cellStyle name="Separador de milhares 2 8 91 66" xfId="18597"/>
    <cellStyle name="Separador de milhares 2 8 91 66 2" xfId="27804"/>
    <cellStyle name="Separador de milhares 2 8 91 67" xfId="18598"/>
    <cellStyle name="Separador de milhares 2 8 91 67 2" xfId="27805"/>
    <cellStyle name="Separador de milhares 2 8 91 68" xfId="18599"/>
    <cellStyle name="Separador de milhares 2 8 91 68 2" xfId="27806"/>
    <cellStyle name="Separador de milhares 2 8 91 69" xfId="18600"/>
    <cellStyle name="Separador de milhares 2 8 91 69 2" xfId="27807"/>
    <cellStyle name="Separador de milhares 2 8 91 7" xfId="18601"/>
    <cellStyle name="Separador de milhares 2 8 91 7 2" xfId="27808"/>
    <cellStyle name="Separador de milhares 2 8 91 70" xfId="18602"/>
    <cellStyle name="Separador de milhares 2 8 91 70 2" xfId="27809"/>
    <cellStyle name="Separador de milhares 2 8 91 71" xfId="18603"/>
    <cellStyle name="Separador de milhares 2 8 91 71 2" xfId="27810"/>
    <cellStyle name="Separador de milhares 2 8 91 72" xfId="18604"/>
    <cellStyle name="Separador de milhares 2 8 91 72 2" xfId="27811"/>
    <cellStyle name="Separador de milhares 2 8 91 73" xfId="18605"/>
    <cellStyle name="Separador de milhares 2 8 91 73 2" xfId="27812"/>
    <cellStyle name="Separador de milhares 2 8 91 74" xfId="18606"/>
    <cellStyle name="Separador de milhares 2 8 91 74 2" xfId="27813"/>
    <cellStyle name="Separador de milhares 2 8 91 75" xfId="18607"/>
    <cellStyle name="Separador de milhares 2 8 91 75 2" xfId="27814"/>
    <cellStyle name="Separador de milhares 2 8 91 76" xfId="18608"/>
    <cellStyle name="Separador de milhares 2 8 91 76 2" xfId="27815"/>
    <cellStyle name="Separador de milhares 2 8 91 77" xfId="18609"/>
    <cellStyle name="Separador de milhares 2 8 91 77 2" xfId="27816"/>
    <cellStyle name="Separador de milhares 2 8 91 78" xfId="18610"/>
    <cellStyle name="Separador de milhares 2 8 91 78 2" xfId="27817"/>
    <cellStyle name="Separador de milhares 2 8 91 79" xfId="18611"/>
    <cellStyle name="Separador de milhares 2 8 91 79 2" xfId="27818"/>
    <cellStyle name="Separador de milhares 2 8 91 8" xfId="18612"/>
    <cellStyle name="Separador de milhares 2 8 91 8 2" xfId="27819"/>
    <cellStyle name="Separador de milhares 2 8 91 80" xfId="18613"/>
    <cellStyle name="Separador de milhares 2 8 91 80 2" xfId="27820"/>
    <cellStyle name="Separador de milhares 2 8 91 81" xfId="18614"/>
    <cellStyle name="Separador de milhares 2 8 91 81 2" xfId="27821"/>
    <cellStyle name="Separador de milhares 2 8 91 82" xfId="18615"/>
    <cellStyle name="Separador de milhares 2 8 91 82 2" xfId="27822"/>
    <cellStyle name="Separador de milhares 2 8 91 83" xfId="18616"/>
    <cellStyle name="Separador de milhares 2 8 91 83 2" xfId="27823"/>
    <cellStyle name="Separador de milhares 2 8 91 84" xfId="18617"/>
    <cellStyle name="Separador de milhares 2 8 91 84 2" xfId="27824"/>
    <cellStyle name="Separador de milhares 2 8 91 85" xfId="18618"/>
    <cellStyle name="Separador de milhares 2 8 91 85 2" xfId="27825"/>
    <cellStyle name="Separador de milhares 2 8 91 86" xfId="18619"/>
    <cellStyle name="Separador de milhares 2 8 91 86 2" xfId="27826"/>
    <cellStyle name="Separador de milhares 2 8 91 87" xfId="18620"/>
    <cellStyle name="Separador de milhares 2 8 91 87 2" xfId="27827"/>
    <cellStyle name="Separador de milhares 2 8 91 88" xfId="18621"/>
    <cellStyle name="Separador de milhares 2 8 91 88 2" xfId="27828"/>
    <cellStyle name="Separador de milhares 2 8 91 89" xfId="18622"/>
    <cellStyle name="Separador de milhares 2 8 91 89 2" xfId="27829"/>
    <cellStyle name="Separador de milhares 2 8 91 9" xfId="18623"/>
    <cellStyle name="Separador de milhares 2 8 91 9 2" xfId="27830"/>
    <cellStyle name="Separador de milhares 2 8 91 90" xfId="18624"/>
    <cellStyle name="Separador de milhares 2 8 91 90 2" xfId="27831"/>
    <cellStyle name="Separador de milhares 2 8 91 91" xfId="18625"/>
    <cellStyle name="Separador de milhares 2 8 91 91 2" xfId="27832"/>
    <cellStyle name="Separador de milhares 2 8 91 92" xfId="18626"/>
    <cellStyle name="Separador de milhares 2 8 91 92 2" xfId="27833"/>
    <cellStyle name="Separador de milhares 2 8 91 93" xfId="18627"/>
    <cellStyle name="Separador de milhares 2 8 91 93 2" xfId="27834"/>
    <cellStyle name="Separador de milhares 2 8 91 94" xfId="18628"/>
    <cellStyle name="Separador de milhares 2 8 91 94 2" xfId="27835"/>
    <cellStyle name="Separador de milhares 2 8 91 95" xfId="18629"/>
    <cellStyle name="Separador de milhares 2 8 91 95 2" xfId="27836"/>
    <cellStyle name="Separador de milhares 2 8 91 96" xfId="18630"/>
    <cellStyle name="Separador de milhares 2 8 91 96 2" xfId="27837"/>
    <cellStyle name="Separador de milhares 2 8 91 97" xfId="18631"/>
    <cellStyle name="Separador de milhares 2 8 91 97 2" xfId="27838"/>
    <cellStyle name="Separador de milhares 2 8 91 98" xfId="18632"/>
    <cellStyle name="Separador de milhares 2 8 91 98 2" xfId="27839"/>
    <cellStyle name="Separador de milhares 2 8 91 99" xfId="18633"/>
    <cellStyle name="Separador de milhares 2 8 91 99 2" xfId="27840"/>
    <cellStyle name="Separador de milhares 2 8 92" xfId="18634"/>
    <cellStyle name="Separador de milhares 2 8 92 10" xfId="18635"/>
    <cellStyle name="Separador de milhares 2 8 92 10 2" xfId="27842"/>
    <cellStyle name="Separador de milhares 2 8 92 11" xfId="18636"/>
    <cellStyle name="Separador de milhares 2 8 92 11 2" xfId="27843"/>
    <cellStyle name="Separador de milhares 2 8 92 12" xfId="18637"/>
    <cellStyle name="Separador de milhares 2 8 92 12 2" xfId="27844"/>
    <cellStyle name="Separador de milhares 2 8 92 13" xfId="18638"/>
    <cellStyle name="Separador de milhares 2 8 92 13 2" xfId="27845"/>
    <cellStyle name="Separador de milhares 2 8 92 14" xfId="18639"/>
    <cellStyle name="Separador de milhares 2 8 92 14 2" xfId="27846"/>
    <cellStyle name="Separador de milhares 2 8 92 15" xfId="18640"/>
    <cellStyle name="Separador de milhares 2 8 92 15 2" xfId="27847"/>
    <cellStyle name="Separador de milhares 2 8 92 16" xfId="18641"/>
    <cellStyle name="Separador de milhares 2 8 92 16 2" xfId="27848"/>
    <cellStyle name="Separador de milhares 2 8 92 17" xfId="18642"/>
    <cellStyle name="Separador de milhares 2 8 92 17 2" xfId="27849"/>
    <cellStyle name="Separador de milhares 2 8 92 18" xfId="18643"/>
    <cellStyle name="Separador de milhares 2 8 92 18 2" xfId="27850"/>
    <cellStyle name="Separador de milhares 2 8 92 19" xfId="18644"/>
    <cellStyle name="Separador de milhares 2 8 92 19 2" xfId="27851"/>
    <cellStyle name="Separador de milhares 2 8 92 2" xfId="18645"/>
    <cellStyle name="Separador de milhares 2 8 92 2 2" xfId="27852"/>
    <cellStyle name="Separador de milhares 2 8 92 20" xfId="18646"/>
    <cellStyle name="Separador de milhares 2 8 92 20 2" xfId="27853"/>
    <cellStyle name="Separador de milhares 2 8 92 21" xfId="18647"/>
    <cellStyle name="Separador de milhares 2 8 92 21 2" xfId="27854"/>
    <cellStyle name="Separador de milhares 2 8 92 22" xfId="18648"/>
    <cellStyle name="Separador de milhares 2 8 92 22 2" xfId="27855"/>
    <cellStyle name="Separador de milhares 2 8 92 23" xfId="18649"/>
    <cellStyle name="Separador de milhares 2 8 92 23 2" xfId="27856"/>
    <cellStyle name="Separador de milhares 2 8 92 24" xfId="18650"/>
    <cellStyle name="Separador de milhares 2 8 92 24 2" xfId="27857"/>
    <cellStyle name="Separador de milhares 2 8 92 25" xfId="18651"/>
    <cellStyle name="Separador de milhares 2 8 92 25 2" xfId="27858"/>
    <cellStyle name="Separador de milhares 2 8 92 26" xfId="18652"/>
    <cellStyle name="Separador de milhares 2 8 92 26 2" xfId="27859"/>
    <cellStyle name="Separador de milhares 2 8 92 27" xfId="18653"/>
    <cellStyle name="Separador de milhares 2 8 92 27 2" xfId="27860"/>
    <cellStyle name="Separador de milhares 2 8 92 28" xfId="18654"/>
    <cellStyle name="Separador de milhares 2 8 92 28 2" xfId="27861"/>
    <cellStyle name="Separador de milhares 2 8 92 29" xfId="18655"/>
    <cellStyle name="Separador de milhares 2 8 92 29 2" xfId="27862"/>
    <cellStyle name="Separador de milhares 2 8 92 3" xfId="18656"/>
    <cellStyle name="Separador de milhares 2 8 92 3 2" xfId="27863"/>
    <cellStyle name="Separador de milhares 2 8 92 30" xfId="18657"/>
    <cellStyle name="Separador de milhares 2 8 92 30 2" xfId="27864"/>
    <cellStyle name="Separador de milhares 2 8 92 31" xfId="18658"/>
    <cellStyle name="Separador de milhares 2 8 92 31 2" xfId="27865"/>
    <cellStyle name="Separador de milhares 2 8 92 32" xfId="18659"/>
    <cellStyle name="Separador de milhares 2 8 92 32 2" xfId="27866"/>
    <cellStyle name="Separador de milhares 2 8 92 33" xfId="18660"/>
    <cellStyle name="Separador de milhares 2 8 92 33 2" xfId="27867"/>
    <cellStyle name="Separador de milhares 2 8 92 34" xfId="18661"/>
    <cellStyle name="Separador de milhares 2 8 92 34 2" xfId="27868"/>
    <cellStyle name="Separador de milhares 2 8 92 35" xfId="18662"/>
    <cellStyle name="Separador de milhares 2 8 92 35 2" xfId="27869"/>
    <cellStyle name="Separador de milhares 2 8 92 36" xfId="18663"/>
    <cellStyle name="Separador de milhares 2 8 92 36 2" xfId="27870"/>
    <cellStyle name="Separador de milhares 2 8 92 37" xfId="18664"/>
    <cellStyle name="Separador de milhares 2 8 92 37 2" xfId="27871"/>
    <cellStyle name="Separador de milhares 2 8 92 38" xfId="18665"/>
    <cellStyle name="Separador de milhares 2 8 92 38 2" xfId="27872"/>
    <cellStyle name="Separador de milhares 2 8 92 39" xfId="18666"/>
    <cellStyle name="Separador de milhares 2 8 92 39 2" xfId="27873"/>
    <cellStyle name="Separador de milhares 2 8 92 4" xfId="18667"/>
    <cellStyle name="Separador de milhares 2 8 92 4 2" xfId="27874"/>
    <cellStyle name="Separador de milhares 2 8 92 40" xfId="18668"/>
    <cellStyle name="Separador de milhares 2 8 92 40 2" xfId="27875"/>
    <cellStyle name="Separador de milhares 2 8 92 41" xfId="18669"/>
    <cellStyle name="Separador de milhares 2 8 92 41 2" xfId="27876"/>
    <cellStyle name="Separador de milhares 2 8 92 42" xfId="18670"/>
    <cellStyle name="Separador de milhares 2 8 92 42 2" xfId="27877"/>
    <cellStyle name="Separador de milhares 2 8 92 43" xfId="18671"/>
    <cellStyle name="Separador de milhares 2 8 92 43 2" xfId="27878"/>
    <cellStyle name="Separador de milhares 2 8 92 44" xfId="18672"/>
    <cellStyle name="Separador de milhares 2 8 92 44 2" xfId="27879"/>
    <cellStyle name="Separador de milhares 2 8 92 45" xfId="18673"/>
    <cellStyle name="Separador de milhares 2 8 92 45 2" xfId="27880"/>
    <cellStyle name="Separador de milhares 2 8 92 46" xfId="18674"/>
    <cellStyle name="Separador de milhares 2 8 92 46 2" xfId="27881"/>
    <cellStyle name="Separador de milhares 2 8 92 47" xfId="18675"/>
    <cellStyle name="Separador de milhares 2 8 92 47 2" xfId="27882"/>
    <cellStyle name="Separador de milhares 2 8 92 48" xfId="18676"/>
    <cellStyle name="Separador de milhares 2 8 92 48 2" xfId="27883"/>
    <cellStyle name="Separador de milhares 2 8 92 49" xfId="18677"/>
    <cellStyle name="Separador de milhares 2 8 92 49 2" xfId="27884"/>
    <cellStyle name="Separador de milhares 2 8 92 5" xfId="18678"/>
    <cellStyle name="Separador de milhares 2 8 92 5 2" xfId="27885"/>
    <cellStyle name="Separador de milhares 2 8 92 50" xfId="18679"/>
    <cellStyle name="Separador de milhares 2 8 92 50 2" xfId="27886"/>
    <cellStyle name="Separador de milhares 2 8 92 51" xfId="18680"/>
    <cellStyle name="Separador de milhares 2 8 92 51 2" xfId="27887"/>
    <cellStyle name="Separador de milhares 2 8 92 52" xfId="18681"/>
    <cellStyle name="Separador de milhares 2 8 92 52 2" xfId="27888"/>
    <cellStyle name="Separador de milhares 2 8 92 53" xfId="18682"/>
    <cellStyle name="Separador de milhares 2 8 92 53 2" xfId="27889"/>
    <cellStyle name="Separador de milhares 2 8 92 54" xfId="18683"/>
    <cellStyle name="Separador de milhares 2 8 92 54 2" xfId="27890"/>
    <cellStyle name="Separador de milhares 2 8 92 55" xfId="18684"/>
    <cellStyle name="Separador de milhares 2 8 92 55 2" xfId="27891"/>
    <cellStyle name="Separador de milhares 2 8 92 56" xfId="18685"/>
    <cellStyle name="Separador de milhares 2 8 92 56 2" xfId="27892"/>
    <cellStyle name="Separador de milhares 2 8 92 57" xfId="18686"/>
    <cellStyle name="Separador de milhares 2 8 92 57 2" xfId="27893"/>
    <cellStyle name="Separador de milhares 2 8 92 58" xfId="18687"/>
    <cellStyle name="Separador de milhares 2 8 92 58 2" xfId="27894"/>
    <cellStyle name="Separador de milhares 2 8 92 59" xfId="18688"/>
    <cellStyle name="Separador de milhares 2 8 92 59 2" xfId="27895"/>
    <cellStyle name="Separador de milhares 2 8 92 6" xfId="18689"/>
    <cellStyle name="Separador de milhares 2 8 92 6 2" xfId="27896"/>
    <cellStyle name="Separador de milhares 2 8 92 60" xfId="18690"/>
    <cellStyle name="Separador de milhares 2 8 92 60 2" xfId="27897"/>
    <cellStyle name="Separador de milhares 2 8 92 61" xfId="18691"/>
    <cellStyle name="Separador de milhares 2 8 92 61 2" xfId="27898"/>
    <cellStyle name="Separador de milhares 2 8 92 62" xfId="18692"/>
    <cellStyle name="Separador de milhares 2 8 92 62 2" xfId="27899"/>
    <cellStyle name="Separador de milhares 2 8 92 63" xfId="18693"/>
    <cellStyle name="Separador de milhares 2 8 92 63 2" xfId="27900"/>
    <cellStyle name="Separador de milhares 2 8 92 64" xfId="18694"/>
    <cellStyle name="Separador de milhares 2 8 92 64 2" xfId="27901"/>
    <cellStyle name="Separador de milhares 2 8 92 65" xfId="18695"/>
    <cellStyle name="Separador de milhares 2 8 92 65 2" xfId="27902"/>
    <cellStyle name="Separador de milhares 2 8 92 66" xfId="18696"/>
    <cellStyle name="Separador de milhares 2 8 92 66 2" xfId="27903"/>
    <cellStyle name="Separador de milhares 2 8 92 67" xfId="27841"/>
    <cellStyle name="Separador de milhares 2 8 92 7" xfId="18697"/>
    <cellStyle name="Separador de milhares 2 8 92 7 2" xfId="27904"/>
    <cellStyle name="Separador de milhares 2 8 92 8" xfId="18698"/>
    <cellStyle name="Separador de milhares 2 8 92 8 2" xfId="27905"/>
    <cellStyle name="Separador de milhares 2 8 92 9" xfId="18699"/>
    <cellStyle name="Separador de milhares 2 8 92 9 2" xfId="27906"/>
    <cellStyle name="Separador de milhares 2 8 93" xfId="18700"/>
    <cellStyle name="Separador de milhares 2 8 93 2" xfId="27907"/>
    <cellStyle name="Separador de milhares 2 8 94" xfId="18701"/>
    <cellStyle name="Separador de milhares 2 8 94 2" xfId="27908"/>
    <cellStyle name="Separador de milhares 2 8 95" xfId="18702"/>
    <cellStyle name="Separador de milhares 2 8 95 2" xfId="27909"/>
    <cellStyle name="Separador de milhares 2 8 96" xfId="18703"/>
    <cellStyle name="Separador de milhares 2 8 96 2" xfId="27910"/>
    <cellStyle name="Separador de milhares 2 8 97" xfId="27446"/>
    <cellStyle name="Separador de milhares 2 80" xfId="18704"/>
    <cellStyle name="Separador de milhares 2 80 2" xfId="27911"/>
    <cellStyle name="Separador de milhares 2 81" xfId="18705"/>
    <cellStyle name="Separador de milhares 2 81 2" xfId="27912"/>
    <cellStyle name="Separador de milhares 2 82" xfId="18706"/>
    <cellStyle name="Separador de milhares 2 82 2" xfId="27913"/>
    <cellStyle name="Separador de milhares 2 83" xfId="18707"/>
    <cellStyle name="Separador de milhares 2 83 2" xfId="27914"/>
    <cellStyle name="Separador de milhares 2 84" xfId="18708"/>
    <cellStyle name="Separador de milhares 2 84 2" xfId="27915"/>
    <cellStyle name="Separador de milhares 2 85" xfId="18709"/>
    <cellStyle name="Separador de milhares 2 85 2" xfId="27916"/>
    <cellStyle name="Separador de milhares 2 86" xfId="18710"/>
    <cellStyle name="Separador de milhares 2 86 2" xfId="27917"/>
    <cellStyle name="Separador de milhares 2 87" xfId="18711"/>
    <cellStyle name="Separador de milhares 2 87 2" xfId="27918"/>
    <cellStyle name="Separador de milhares 2 88" xfId="18712"/>
    <cellStyle name="Separador de milhares 2 88 2" xfId="27919"/>
    <cellStyle name="Separador de milhares 2 89" xfId="18713"/>
    <cellStyle name="Separador de milhares 2 89 2" xfId="27920"/>
    <cellStyle name="Separador de milhares 2 9" xfId="18714"/>
    <cellStyle name="Separador de milhares 2 9 2" xfId="18715"/>
    <cellStyle name="Separador de milhares 2 9 2 2" xfId="27922"/>
    <cellStyle name="Separador de milhares 2 9 3" xfId="18716"/>
    <cellStyle name="Separador de milhares 2 9 3 2" xfId="27923"/>
    <cellStyle name="Separador de milhares 2 9 4" xfId="18717"/>
    <cellStyle name="Separador de milhares 2 9 4 2" xfId="27924"/>
    <cellStyle name="Separador de milhares 2 9 5" xfId="18718"/>
    <cellStyle name="Separador de milhares 2 9 5 2" xfId="27925"/>
    <cellStyle name="Separador de milhares 2 9 6" xfId="18719"/>
    <cellStyle name="Separador de milhares 2 9 6 2" xfId="27926"/>
    <cellStyle name="Separador de milhares 2 9 7" xfId="18720"/>
    <cellStyle name="Separador de milhares 2 9 7 2" xfId="27927"/>
    <cellStyle name="Separador de milhares 2 9 8" xfId="27921"/>
    <cellStyle name="Separador de milhares 2 90" xfId="18721"/>
    <cellStyle name="Separador de milhares 2 90 2" xfId="27928"/>
    <cellStyle name="Separador de milhares 2 91" xfId="18722"/>
    <cellStyle name="Separador de milhares 2 91 2" xfId="18723"/>
    <cellStyle name="Separador de milhares 2 91 2 10" xfId="18724"/>
    <cellStyle name="Separador de milhares 2 91 2 10 2" xfId="27931"/>
    <cellStyle name="Separador de milhares 2 91 2 11" xfId="18725"/>
    <cellStyle name="Separador de milhares 2 91 2 11 2" xfId="27932"/>
    <cellStyle name="Separador de milhares 2 91 2 12" xfId="18726"/>
    <cellStyle name="Separador de milhares 2 91 2 12 2" xfId="27933"/>
    <cellStyle name="Separador de milhares 2 91 2 13" xfId="18727"/>
    <cellStyle name="Separador de milhares 2 91 2 13 2" xfId="27934"/>
    <cellStyle name="Separador de milhares 2 91 2 14" xfId="18728"/>
    <cellStyle name="Separador de milhares 2 91 2 14 2" xfId="27935"/>
    <cellStyle name="Separador de milhares 2 91 2 15" xfId="18729"/>
    <cellStyle name="Separador de milhares 2 91 2 15 2" xfId="27936"/>
    <cellStyle name="Separador de milhares 2 91 2 16" xfId="18730"/>
    <cellStyle name="Separador de milhares 2 91 2 16 2" xfId="27937"/>
    <cellStyle name="Separador de milhares 2 91 2 17" xfId="18731"/>
    <cellStyle name="Separador de milhares 2 91 2 17 2" xfId="27938"/>
    <cellStyle name="Separador de milhares 2 91 2 18" xfId="18732"/>
    <cellStyle name="Separador de milhares 2 91 2 18 2" xfId="27939"/>
    <cellStyle name="Separador de milhares 2 91 2 19" xfId="18733"/>
    <cellStyle name="Separador de milhares 2 91 2 19 2" xfId="27940"/>
    <cellStyle name="Separador de milhares 2 91 2 2" xfId="18734"/>
    <cellStyle name="Separador de milhares 2 91 2 2 2" xfId="27941"/>
    <cellStyle name="Separador de milhares 2 91 2 20" xfId="18735"/>
    <cellStyle name="Separador de milhares 2 91 2 20 2" xfId="27942"/>
    <cellStyle name="Separador de milhares 2 91 2 21" xfId="18736"/>
    <cellStyle name="Separador de milhares 2 91 2 21 2" xfId="27943"/>
    <cellStyle name="Separador de milhares 2 91 2 22" xfId="18737"/>
    <cellStyle name="Separador de milhares 2 91 2 22 2" xfId="27944"/>
    <cellStyle name="Separador de milhares 2 91 2 23" xfId="18738"/>
    <cellStyle name="Separador de milhares 2 91 2 23 2" xfId="27945"/>
    <cellStyle name="Separador de milhares 2 91 2 24" xfId="18739"/>
    <cellStyle name="Separador de milhares 2 91 2 24 2" xfId="27946"/>
    <cellStyle name="Separador de milhares 2 91 2 25" xfId="18740"/>
    <cellStyle name="Separador de milhares 2 91 2 25 2" xfId="27947"/>
    <cellStyle name="Separador de milhares 2 91 2 26" xfId="18741"/>
    <cellStyle name="Separador de milhares 2 91 2 26 2" xfId="27948"/>
    <cellStyle name="Separador de milhares 2 91 2 27" xfId="18742"/>
    <cellStyle name="Separador de milhares 2 91 2 27 2" xfId="27949"/>
    <cellStyle name="Separador de milhares 2 91 2 28" xfId="18743"/>
    <cellStyle name="Separador de milhares 2 91 2 28 2" xfId="27950"/>
    <cellStyle name="Separador de milhares 2 91 2 29" xfId="18744"/>
    <cellStyle name="Separador de milhares 2 91 2 29 2" xfId="27951"/>
    <cellStyle name="Separador de milhares 2 91 2 3" xfId="18745"/>
    <cellStyle name="Separador de milhares 2 91 2 3 2" xfId="27952"/>
    <cellStyle name="Separador de milhares 2 91 2 30" xfId="18746"/>
    <cellStyle name="Separador de milhares 2 91 2 30 2" xfId="27953"/>
    <cellStyle name="Separador de milhares 2 91 2 31" xfId="18747"/>
    <cellStyle name="Separador de milhares 2 91 2 31 2" xfId="27954"/>
    <cellStyle name="Separador de milhares 2 91 2 32" xfId="18748"/>
    <cellStyle name="Separador de milhares 2 91 2 32 2" xfId="27955"/>
    <cellStyle name="Separador de milhares 2 91 2 33" xfId="18749"/>
    <cellStyle name="Separador de milhares 2 91 2 33 2" xfId="27956"/>
    <cellStyle name="Separador de milhares 2 91 2 34" xfId="18750"/>
    <cellStyle name="Separador de milhares 2 91 2 34 2" xfId="27957"/>
    <cellStyle name="Separador de milhares 2 91 2 35" xfId="18751"/>
    <cellStyle name="Separador de milhares 2 91 2 35 2" xfId="27958"/>
    <cellStyle name="Separador de milhares 2 91 2 36" xfId="18752"/>
    <cellStyle name="Separador de milhares 2 91 2 36 2" xfId="27959"/>
    <cellStyle name="Separador de milhares 2 91 2 37" xfId="18753"/>
    <cellStyle name="Separador de milhares 2 91 2 37 2" xfId="27960"/>
    <cellStyle name="Separador de milhares 2 91 2 38" xfId="18754"/>
    <cellStyle name="Separador de milhares 2 91 2 38 2" xfId="27961"/>
    <cellStyle name="Separador de milhares 2 91 2 39" xfId="18755"/>
    <cellStyle name="Separador de milhares 2 91 2 39 2" xfId="27962"/>
    <cellStyle name="Separador de milhares 2 91 2 4" xfId="18756"/>
    <cellStyle name="Separador de milhares 2 91 2 4 2" xfId="27963"/>
    <cellStyle name="Separador de milhares 2 91 2 40" xfId="27930"/>
    <cellStyle name="Separador de milhares 2 91 2 5" xfId="18757"/>
    <cellStyle name="Separador de milhares 2 91 2 5 2" xfId="27964"/>
    <cellStyle name="Separador de milhares 2 91 2 6" xfId="18758"/>
    <cellStyle name="Separador de milhares 2 91 2 6 2" xfId="27965"/>
    <cellStyle name="Separador de milhares 2 91 2 7" xfId="18759"/>
    <cellStyle name="Separador de milhares 2 91 2 7 2" xfId="27966"/>
    <cellStyle name="Separador de milhares 2 91 2 8" xfId="18760"/>
    <cellStyle name="Separador de milhares 2 91 2 8 2" xfId="27967"/>
    <cellStyle name="Separador de milhares 2 91 2 9" xfId="18761"/>
    <cellStyle name="Separador de milhares 2 91 2 9 2" xfId="27968"/>
    <cellStyle name="Separador de milhares 2 91 3" xfId="27929"/>
    <cellStyle name="Separador de milhares 2 92" xfId="18762"/>
    <cellStyle name="Separador de milhares 2 92 2" xfId="27969"/>
    <cellStyle name="Separador de milhares 2 93" xfId="18763"/>
    <cellStyle name="Separador de milhares 2 93 2" xfId="27970"/>
    <cellStyle name="Separador de milhares 2 94" xfId="18764"/>
    <cellStyle name="Separador de milhares 2 94 10" xfId="18765"/>
    <cellStyle name="Separador de milhares 2 94 10 2" xfId="27972"/>
    <cellStyle name="Separador de milhares 2 94 100" xfId="18766"/>
    <cellStyle name="Separador de milhares 2 94 100 2" xfId="27973"/>
    <cellStyle name="Separador de milhares 2 94 101" xfId="18767"/>
    <cellStyle name="Separador de milhares 2 94 101 2" xfId="27974"/>
    <cellStyle name="Separador de milhares 2 94 102" xfId="18768"/>
    <cellStyle name="Separador de milhares 2 94 102 2" xfId="27975"/>
    <cellStyle name="Separador de milhares 2 94 103" xfId="18769"/>
    <cellStyle name="Separador de milhares 2 94 103 2" xfId="27976"/>
    <cellStyle name="Separador de milhares 2 94 104" xfId="18770"/>
    <cellStyle name="Separador de milhares 2 94 104 2" xfId="27977"/>
    <cellStyle name="Separador de milhares 2 94 105" xfId="18771"/>
    <cellStyle name="Separador de milhares 2 94 105 2" xfId="27978"/>
    <cellStyle name="Separador de milhares 2 94 106" xfId="18772"/>
    <cellStyle name="Separador de milhares 2 94 106 2" xfId="27979"/>
    <cellStyle name="Separador de milhares 2 94 107" xfId="27971"/>
    <cellStyle name="Separador de milhares 2 94 11" xfId="18773"/>
    <cellStyle name="Separador de milhares 2 94 11 2" xfId="27980"/>
    <cellStyle name="Separador de milhares 2 94 12" xfId="18774"/>
    <cellStyle name="Separador de milhares 2 94 12 2" xfId="27981"/>
    <cellStyle name="Separador de milhares 2 94 13" xfId="18775"/>
    <cellStyle name="Separador de milhares 2 94 13 2" xfId="27982"/>
    <cellStyle name="Separador de milhares 2 94 14" xfId="18776"/>
    <cellStyle name="Separador de milhares 2 94 14 2" xfId="27983"/>
    <cellStyle name="Separador de milhares 2 94 15" xfId="18777"/>
    <cellStyle name="Separador de milhares 2 94 15 2" xfId="27984"/>
    <cellStyle name="Separador de milhares 2 94 16" xfId="18778"/>
    <cellStyle name="Separador de milhares 2 94 16 2" xfId="27985"/>
    <cellStyle name="Separador de milhares 2 94 17" xfId="18779"/>
    <cellStyle name="Separador de milhares 2 94 17 2" xfId="27986"/>
    <cellStyle name="Separador de milhares 2 94 18" xfId="18780"/>
    <cellStyle name="Separador de milhares 2 94 18 2" xfId="27987"/>
    <cellStyle name="Separador de milhares 2 94 19" xfId="18781"/>
    <cellStyle name="Separador de milhares 2 94 19 2" xfId="27988"/>
    <cellStyle name="Separador de milhares 2 94 2" xfId="18782"/>
    <cellStyle name="Separador de milhares 2 94 2 2" xfId="27989"/>
    <cellStyle name="Separador de milhares 2 94 20" xfId="18783"/>
    <cellStyle name="Separador de milhares 2 94 20 2" xfId="27990"/>
    <cellStyle name="Separador de milhares 2 94 21" xfId="18784"/>
    <cellStyle name="Separador de milhares 2 94 21 2" xfId="27991"/>
    <cellStyle name="Separador de milhares 2 94 22" xfId="18785"/>
    <cellStyle name="Separador de milhares 2 94 22 2" xfId="27992"/>
    <cellStyle name="Separador de milhares 2 94 23" xfId="18786"/>
    <cellStyle name="Separador de milhares 2 94 23 2" xfId="27993"/>
    <cellStyle name="Separador de milhares 2 94 24" xfId="18787"/>
    <cellStyle name="Separador de milhares 2 94 24 2" xfId="27994"/>
    <cellStyle name="Separador de milhares 2 94 25" xfId="18788"/>
    <cellStyle name="Separador de milhares 2 94 25 2" xfId="27995"/>
    <cellStyle name="Separador de milhares 2 94 26" xfId="18789"/>
    <cellStyle name="Separador de milhares 2 94 26 2" xfId="27996"/>
    <cellStyle name="Separador de milhares 2 94 27" xfId="18790"/>
    <cellStyle name="Separador de milhares 2 94 27 2" xfId="27997"/>
    <cellStyle name="Separador de milhares 2 94 28" xfId="18791"/>
    <cellStyle name="Separador de milhares 2 94 28 2" xfId="27998"/>
    <cellStyle name="Separador de milhares 2 94 29" xfId="18792"/>
    <cellStyle name="Separador de milhares 2 94 29 2" xfId="27999"/>
    <cellStyle name="Separador de milhares 2 94 3" xfId="18793"/>
    <cellStyle name="Separador de milhares 2 94 3 2" xfId="28000"/>
    <cellStyle name="Separador de milhares 2 94 30" xfId="18794"/>
    <cellStyle name="Separador de milhares 2 94 30 2" xfId="28001"/>
    <cellStyle name="Separador de milhares 2 94 31" xfId="18795"/>
    <cellStyle name="Separador de milhares 2 94 31 2" xfId="28002"/>
    <cellStyle name="Separador de milhares 2 94 32" xfId="18796"/>
    <cellStyle name="Separador de milhares 2 94 32 2" xfId="28003"/>
    <cellStyle name="Separador de milhares 2 94 33" xfId="18797"/>
    <cellStyle name="Separador de milhares 2 94 33 2" xfId="28004"/>
    <cellStyle name="Separador de milhares 2 94 34" xfId="18798"/>
    <cellStyle name="Separador de milhares 2 94 34 2" xfId="28005"/>
    <cellStyle name="Separador de milhares 2 94 35" xfId="18799"/>
    <cellStyle name="Separador de milhares 2 94 35 2" xfId="28006"/>
    <cellStyle name="Separador de milhares 2 94 36" xfId="18800"/>
    <cellStyle name="Separador de milhares 2 94 36 2" xfId="28007"/>
    <cellStyle name="Separador de milhares 2 94 37" xfId="18801"/>
    <cellStyle name="Separador de milhares 2 94 37 2" xfId="28008"/>
    <cellStyle name="Separador de milhares 2 94 38" xfId="18802"/>
    <cellStyle name="Separador de milhares 2 94 38 2" xfId="28009"/>
    <cellStyle name="Separador de milhares 2 94 39" xfId="18803"/>
    <cellStyle name="Separador de milhares 2 94 39 2" xfId="28010"/>
    <cellStyle name="Separador de milhares 2 94 4" xfId="18804"/>
    <cellStyle name="Separador de milhares 2 94 4 2" xfId="28011"/>
    <cellStyle name="Separador de milhares 2 94 40" xfId="18805"/>
    <cellStyle name="Separador de milhares 2 94 40 2" xfId="28012"/>
    <cellStyle name="Separador de milhares 2 94 41" xfId="18806"/>
    <cellStyle name="Separador de milhares 2 94 41 2" xfId="28013"/>
    <cellStyle name="Separador de milhares 2 94 42" xfId="18807"/>
    <cellStyle name="Separador de milhares 2 94 42 2" xfId="28014"/>
    <cellStyle name="Separador de milhares 2 94 43" xfId="18808"/>
    <cellStyle name="Separador de milhares 2 94 43 2" xfId="28015"/>
    <cellStyle name="Separador de milhares 2 94 44" xfId="18809"/>
    <cellStyle name="Separador de milhares 2 94 44 2" xfId="28016"/>
    <cellStyle name="Separador de milhares 2 94 45" xfId="18810"/>
    <cellStyle name="Separador de milhares 2 94 45 2" xfId="28017"/>
    <cellStyle name="Separador de milhares 2 94 46" xfId="18811"/>
    <cellStyle name="Separador de milhares 2 94 46 2" xfId="28018"/>
    <cellStyle name="Separador de milhares 2 94 47" xfId="18812"/>
    <cellStyle name="Separador de milhares 2 94 47 2" xfId="28019"/>
    <cellStyle name="Separador de milhares 2 94 48" xfId="18813"/>
    <cellStyle name="Separador de milhares 2 94 48 2" xfId="28020"/>
    <cellStyle name="Separador de milhares 2 94 49" xfId="18814"/>
    <cellStyle name="Separador de milhares 2 94 49 2" xfId="28021"/>
    <cellStyle name="Separador de milhares 2 94 5" xfId="18815"/>
    <cellStyle name="Separador de milhares 2 94 5 2" xfId="28022"/>
    <cellStyle name="Separador de milhares 2 94 50" xfId="18816"/>
    <cellStyle name="Separador de milhares 2 94 50 2" xfId="28023"/>
    <cellStyle name="Separador de milhares 2 94 51" xfId="18817"/>
    <cellStyle name="Separador de milhares 2 94 51 2" xfId="28024"/>
    <cellStyle name="Separador de milhares 2 94 52" xfId="18818"/>
    <cellStyle name="Separador de milhares 2 94 52 2" xfId="28025"/>
    <cellStyle name="Separador de milhares 2 94 53" xfId="18819"/>
    <cellStyle name="Separador de milhares 2 94 53 2" xfId="28026"/>
    <cellStyle name="Separador de milhares 2 94 54" xfId="18820"/>
    <cellStyle name="Separador de milhares 2 94 54 2" xfId="28027"/>
    <cellStyle name="Separador de milhares 2 94 55" xfId="18821"/>
    <cellStyle name="Separador de milhares 2 94 55 2" xfId="28028"/>
    <cellStyle name="Separador de milhares 2 94 56" xfId="18822"/>
    <cellStyle name="Separador de milhares 2 94 56 2" xfId="28029"/>
    <cellStyle name="Separador de milhares 2 94 57" xfId="18823"/>
    <cellStyle name="Separador de milhares 2 94 57 2" xfId="28030"/>
    <cellStyle name="Separador de milhares 2 94 58" xfId="18824"/>
    <cellStyle name="Separador de milhares 2 94 58 2" xfId="28031"/>
    <cellStyle name="Separador de milhares 2 94 59" xfId="18825"/>
    <cellStyle name="Separador de milhares 2 94 59 2" xfId="28032"/>
    <cellStyle name="Separador de milhares 2 94 6" xfId="18826"/>
    <cellStyle name="Separador de milhares 2 94 6 2" xfId="28033"/>
    <cellStyle name="Separador de milhares 2 94 60" xfId="18827"/>
    <cellStyle name="Separador de milhares 2 94 60 2" xfId="28034"/>
    <cellStyle name="Separador de milhares 2 94 61" xfId="18828"/>
    <cellStyle name="Separador de milhares 2 94 61 2" xfId="28035"/>
    <cellStyle name="Separador de milhares 2 94 62" xfId="18829"/>
    <cellStyle name="Separador de milhares 2 94 62 2" xfId="28036"/>
    <cellStyle name="Separador de milhares 2 94 63" xfId="18830"/>
    <cellStyle name="Separador de milhares 2 94 63 2" xfId="28037"/>
    <cellStyle name="Separador de milhares 2 94 64" xfId="18831"/>
    <cellStyle name="Separador de milhares 2 94 64 2" xfId="28038"/>
    <cellStyle name="Separador de milhares 2 94 65" xfId="18832"/>
    <cellStyle name="Separador de milhares 2 94 65 2" xfId="28039"/>
    <cellStyle name="Separador de milhares 2 94 66" xfId="18833"/>
    <cellStyle name="Separador de milhares 2 94 66 2" xfId="28040"/>
    <cellStyle name="Separador de milhares 2 94 67" xfId="18834"/>
    <cellStyle name="Separador de milhares 2 94 67 2" xfId="28041"/>
    <cellStyle name="Separador de milhares 2 94 68" xfId="18835"/>
    <cellStyle name="Separador de milhares 2 94 68 2" xfId="28042"/>
    <cellStyle name="Separador de milhares 2 94 69" xfId="18836"/>
    <cellStyle name="Separador de milhares 2 94 69 2" xfId="28043"/>
    <cellStyle name="Separador de milhares 2 94 7" xfId="18837"/>
    <cellStyle name="Separador de milhares 2 94 7 2" xfId="28044"/>
    <cellStyle name="Separador de milhares 2 94 70" xfId="18838"/>
    <cellStyle name="Separador de milhares 2 94 70 2" xfId="28045"/>
    <cellStyle name="Separador de milhares 2 94 71" xfId="18839"/>
    <cellStyle name="Separador de milhares 2 94 71 2" xfId="28046"/>
    <cellStyle name="Separador de milhares 2 94 72" xfId="18840"/>
    <cellStyle name="Separador de milhares 2 94 72 2" xfId="28047"/>
    <cellStyle name="Separador de milhares 2 94 73" xfId="18841"/>
    <cellStyle name="Separador de milhares 2 94 73 2" xfId="28048"/>
    <cellStyle name="Separador de milhares 2 94 74" xfId="18842"/>
    <cellStyle name="Separador de milhares 2 94 74 2" xfId="28049"/>
    <cellStyle name="Separador de milhares 2 94 75" xfId="18843"/>
    <cellStyle name="Separador de milhares 2 94 75 2" xfId="28050"/>
    <cellStyle name="Separador de milhares 2 94 76" xfId="18844"/>
    <cellStyle name="Separador de milhares 2 94 76 2" xfId="28051"/>
    <cellStyle name="Separador de milhares 2 94 77" xfId="18845"/>
    <cellStyle name="Separador de milhares 2 94 77 2" xfId="28052"/>
    <cellStyle name="Separador de milhares 2 94 78" xfId="18846"/>
    <cellStyle name="Separador de milhares 2 94 78 2" xfId="28053"/>
    <cellStyle name="Separador de milhares 2 94 79" xfId="18847"/>
    <cellStyle name="Separador de milhares 2 94 79 2" xfId="28054"/>
    <cellStyle name="Separador de milhares 2 94 8" xfId="18848"/>
    <cellStyle name="Separador de milhares 2 94 8 2" xfId="28055"/>
    <cellStyle name="Separador de milhares 2 94 80" xfId="18849"/>
    <cellStyle name="Separador de milhares 2 94 80 2" xfId="28056"/>
    <cellStyle name="Separador de milhares 2 94 81" xfId="18850"/>
    <cellStyle name="Separador de milhares 2 94 81 2" xfId="28057"/>
    <cellStyle name="Separador de milhares 2 94 82" xfId="18851"/>
    <cellStyle name="Separador de milhares 2 94 82 2" xfId="28058"/>
    <cellStyle name="Separador de milhares 2 94 83" xfId="18852"/>
    <cellStyle name="Separador de milhares 2 94 83 2" xfId="28059"/>
    <cellStyle name="Separador de milhares 2 94 84" xfId="18853"/>
    <cellStyle name="Separador de milhares 2 94 84 2" xfId="28060"/>
    <cellStyle name="Separador de milhares 2 94 85" xfId="18854"/>
    <cellStyle name="Separador de milhares 2 94 85 2" xfId="28061"/>
    <cellStyle name="Separador de milhares 2 94 86" xfId="18855"/>
    <cellStyle name="Separador de milhares 2 94 86 2" xfId="28062"/>
    <cellStyle name="Separador de milhares 2 94 87" xfId="18856"/>
    <cellStyle name="Separador de milhares 2 94 87 2" xfId="28063"/>
    <cellStyle name="Separador de milhares 2 94 88" xfId="18857"/>
    <cellStyle name="Separador de milhares 2 94 88 2" xfId="28064"/>
    <cellStyle name="Separador de milhares 2 94 89" xfId="18858"/>
    <cellStyle name="Separador de milhares 2 94 89 2" xfId="28065"/>
    <cellStyle name="Separador de milhares 2 94 9" xfId="18859"/>
    <cellStyle name="Separador de milhares 2 94 9 2" xfId="28066"/>
    <cellStyle name="Separador de milhares 2 94 90" xfId="18860"/>
    <cellStyle name="Separador de milhares 2 94 90 2" xfId="28067"/>
    <cellStyle name="Separador de milhares 2 94 90 7" xfId="18861"/>
    <cellStyle name="Separador de milhares 2 94 91" xfId="18862"/>
    <cellStyle name="Separador de milhares 2 94 91 2" xfId="28068"/>
    <cellStyle name="Separador de milhares 2 94 92" xfId="18863"/>
    <cellStyle name="Separador de milhares 2 94 92 2" xfId="28069"/>
    <cellStyle name="Separador de milhares 2 94 93" xfId="18864"/>
    <cellStyle name="Separador de milhares 2 94 93 2" xfId="28070"/>
    <cellStyle name="Separador de milhares 2 94 94" xfId="18865"/>
    <cellStyle name="Separador de milhares 2 94 94 2" xfId="28071"/>
    <cellStyle name="Separador de milhares 2 94 95" xfId="18866"/>
    <cellStyle name="Separador de milhares 2 94 95 2" xfId="28072"/>
    <cellStyle name="Separador de milhares 2 94 96" xfId="18867"/>
    <cellStyle name="Separador de milhares 2 94 96 2" xfId="28073"/>
    <cellStyle name="Separador de milhares 2 94 97" xfId="18868"/>
    <cellStyle name="Separador de milhares 2 94 97 2" xfId="28074"/>
    <cellStyle name="Separador de milhares 2 94 98" xfId="18869"/>
    <cellStyle name="Separador de milhares 2 94 98 2" xfId="28075"/>
    <cellStyle name="Separador de milhares 2 94 99" xfId="18870"/>
    <cellStyle name="Separador de milhares 2 94 99 2" xfId="28076"/>
    <cellStyle name="Separador de milhares 2 95" xfId="18871"/>
    <cellStyle name="Separador de milhares 2 95 10" xfId="18872"/>
    <cellStyle name="Separador de milhares 2 95 10 2" xfId="28078"/>
    <cellStyle name="Separador de milhares 2 95 100" xfId="18873"/>
    <cellStyle name="Separador de milhares 2 95 100 2" xfId="28079"/>
    <cellStyle name="Separador de milhares 2 95 101" xfId="18874"/>
    <cellStyle name="Separador de milhares 2 95 101 2" xfId="28080"/>
    <cellStyle name="Separador de milhares 2 95 102" xfId="18875"/>
    <cellStyle name="Separador de milhares 2 95 102 2" xfId="28081"/>
    <cellStyle name="Separador de milhares 2 95 103" xfId="18876"/>
    <cellStyle name="Separador de milhares 2 95 103 2" xfId="28082"/>
    <cellStyle name="Separador de milhares 2 95 104" xfId="18877"/>
    <cellStyle name="Separador de milhares 2 95 104 2" xfId="28083"/>
    <cellStyle name="Separador de milhares 2 95 105" xfId="18878"/>
    <cellStyle name="Separador de milhares 2 95 105 2" xfId="28084"/>
    <cellStyle name="Separador de milhares 2 95 106" xfId="18879"/>
    <cellStyle name="Separador de milhares 2 95 106 2" xfId="28085"/>
    <cellStyle name="Separador de milhares 2 95 107" xfId="28077"/>
    <cellStyle name="Separador de milhares 2 95 11" xfId="18880"/>
    <cellStyle name="Separador de milhares 2 95 11 2" xfId="28086"/>
    <cellStyle name="Separador de milhares 2 95 12" xfId="18881"/>
    <cellStyle name="Separador de milhares 2 95 12 2" xfId="28087"/>
    <cellStyle name="Separador de milhares 2 95 13" xfId="18882"/>
    <cellStyle name="Separador de milhares 2 95 13 2" xfId="28088"/>
    <cellStyle name="Separador de milhares 2 95 14" xfId="18883"/>
    <cellStyle name="Separador de milhares 2 95 14 2" xfId="28089"/>
    <cellStyle name="Separador de milhares 2 95 15" xfId="18884"/>
    <cellStyle name="Separador de milhares 2 95 15 2" xfId="28090"/>
    <cellStyle name="Separador de milhares 2 95 16" xfId="18885"/>
    <cellStyle name="Separador de milhares 2 95 16 2" xfId="28091"/>
    <cellStyle name="Separador de milhares 2 95 17" xfId="18886"/>
    <cellStyle name="Separador de milhares 2 95 17 2" xfId="28092"/>
    <cellStyle name="Separador de milhares 2 95 18" xfId="18887"/>
    <cellStyle name="Separador de milhares 2 95 18 2" xfId="28093"/>
    <cellStyle name="Separador de milhares 2 95 19" xfId="18888"/>
    <cellStyle name="Separador de milhares 2 95 19 2" xfId="28094"/>
    <cellStyle name="Separador de milhares 2 95 2" xfId="18889"/>
    <cellStyle name="Separador de milhares 2 95 2 2" xfId="28095"/>
    <cellStyle name="Separador de milhares 2 95 20" xfId="18890"/>
    <cellStyle name="Separador de milhares 2 95 20 2" xfId="28096"/>
    <cellStyle name="Separador de milhares 2 95 21" xfId="18891"/>
    <cellStyle name="Separador de milhares 2 95 21 2" xfId="28097"/>
    <cellStyle name="Separador de milhares 2 95 22" xfId="18892"/>
    <cellStyle name="Separador de milhares 2 95 22 2" xfId="28098"/>
    <cellStyle name="Separador de milhares 2 95 23" xfId="18893"/>
    <cellStyle name="Separador de milhares 2 95 23 2" xfId="28099"/>
    <cellStyle name="Separador de milhares 2 95 24" xfId="18894"/>
    <cellStyle name="Separador de milhares 2 95 24 2" xfId="28100"/>
    <cellStyle name="Separador de milhares 2 95 25" xfId="18895"/>
    <cellStyle name="Separador de milhares 2 95 25 2" xfId="28101"/>
    <cellStyle name="Separador de milhares 2 95 26" xfId="18896"/>
    <cellStyle name="Separador de milhares 2 95 26 2" xfId="28102"/>
    <cellStyle name="Separador de milhares 2 95 27" xfId="18897"/>
    <cellStyle name="Separador de milhares 2 95 27 2" xfId="28103"/>
    <cellStyle name="Separador de milhares 2 95 28" xfId="18898"/>
    <cellStyle name="Separador de milhares 2 95 28 2" xfId="28104"/>
    <cellStyle name="Separador de milhares 2 95 29" xfId="18899"/>
    <cellStyle name="Separador de milhares 2 95 29 2" xfId="28105"/>
    <cellStyle name="Separador de milhares 2 95 3" xfId="18900"/>
    <cellStyle name="Separador de milhares 2 95 3 2" xfId="28106"/>
    <cellStyle name="Separador de milhares 2 95 30" xfId="18901"/>
    <cellStyle name="Separador de milhares 2 95 30 2" xfId="28107"/>
    <cellStyle name="Separador de milhares 2 95 31" xfId="18902"/>
    <cellStyle name="Separador de milhares 2 95 31 2" xfId="28108"/>
    <cellStyle name="Separador de milhares 2 95 32" xfId="18903"/>
    <cellStyle name="Separador de milhares 2 95 32 2" xfId="28109"/>
    <cellStyle name="Separador de milhares 2 95 33" xfId="18904"/>
    <cellStyle name="Separador de milhares 2 95 33 2" xfId="28110"/>
    <cellStyle name="Separador de milhares 2 95 34" xfId="18905"/>
    <cellStyle name="Separador de milhares 2 95 34 2" xfId="28111"/>
    <cellStyle name="Separador de milhares 2 95 35" xfId="18906"/>
    <cellStyle name="Separador de milhares 2 95 35 2" xfId="28112"/>
    <cellStyle name="Separador de milhares 2 95 36" xfId="18907"/>
    <cellStyle name="Separador de milhares 2 95 36 2" xfId="28113"/>
    <cellStyle name="Separador de milhares 2 95 37" xfId="18908"/>
    <cellStyle name="Separador de milhares 2 95 37 2" xfId="28114"/>
    <cellStyle name="Separador de milhares 2 95 38" xfId="18909"/>
    <cellStyle name="Separador de milhares 2 95 38 2" xfId="28115"/>
    <cellStyle name="Separador de milhares 2 95 39" xfId="18910"/>
    <cellStyle name="Separador de milhares 2 95 39 2" xfId="28116"/>
    <cellStyle name="Separador de milhares 2 95 4" xfId="18911"/>
    <cellStyle name="Separador de milhares 2 95 4 2" xfId="28117"/>
    <cellStyle name="Separador de milhares 2 95 40" xfId="18912"/>
    <cellStyle name="Separador de milhares 2 95 40 2" xfId="28118"/>
    <cellStyle name="Separador de milhares 2 95 41" xfId="18913"/>
    <cellStyle name="Separador de milhares 2 95 41 2" xfId="28119"/>
    <cellStyle name="Separador de milhares 2 95 42" xfId="18914"/>
    <cellStyle name="Separador de milhares 2 95 42 2" xfId="28120"/>
    <cellStyle name="Separador de milhares 2 95 43" xfId="18915"/>
    <cellStyle name="Separador de milhares 2 95 43 2" xfId="28121"/>
    <cellStyle name="Separador de milhares 2 95 44" xfId="18916"/>
    <cellStyle name="Separador de milhares 2 95 44 2" xfId="28122"/>
    <cellStyle name="Separador de milhares 2 95 45" xfId="18917"/>
    <cellStyle name="Separador de milhares 2 95 45 2" xfId="28123"/>
    <cellStyle name="Separador de milhares 2 95 46" xfId="18918"/>
    <cellStyle name="Separador de milhares 2 95 46 2" xfId="28124"/>
    <cellStyle name="Separador de milhares 2 95 47" xfId="18919"/>
    <cellStyle name="Separador de milhares 2 95 47 2" xfId="28125"/>
    <cellStyle name="Separador de milhares 2 95 48" xfId="18920"/>
    <cellStyle name="Separador de milhares 2 95 48 2" xfId="28126"/>
    <cellStyle name="Separador de milhares 2 95 49" xfId="18921"/>
    <cellStyle name="Separador de milhares 2 95 49 2" xfId="28127"/>
    <cellStyle name="Separador de milhares 2 95 5" xfId="18922"/>
    <cellStyle name="Separador de milhares 2 95 5 2" xfId="28128"/>
    <cellStyle name="Separador de milhares 2 95 50" xfId="18923"/>
    <cellStyle name="Separador de milhares 2 95 50 2" xfId="28129"/>
    <cellStyle name="Separador de milhares 2 95 51" xfId="18924"/>
    <cellStyle name="Separador de milhares 2 95 51 2" xfId="28130"/>
    <cellStyle name="Separador de milhares 2 95 52" xfId="18925"/>
    <cellStyle name="Separador de milhares 2 95 52 2" xfId="28131"/>
    <cellStyle name="Separador de milhares 2 95 53" xfId="18926"/>
    <cellStyle name="Separador de milhares 2 95 53 2" xfId="28132"/>
    <cellStyle name="Separador de milhares 2 95 54" xfId="18927"/>
    <cellStyle name="Separador de milhares 2 95 54 2" xfId="28133"/>
    <cellStyle name="Separador de milhares 2 95 55" xfId="18928"/>
    <cellStyle name="Separador de milhares 2 95 55 2" xfId="28134"/>
    <cellStyle name="Separador de milhares 2 95 56" xfId="18929"/>
    <cellStyle name="Separador de milhares 2 95 56 2" xfId="28135"/>
    <cellStyle name="Separador de milhares 2 95 57" xfId="18930"/>
    <cellStyle name="Separador de milhares 2 95 57 2" xfId="28136"/>
    <cellStyle name="Separador de milhares 2 95 58" xfId="18931"/>
    <cellStyle name="Separador de milhares 2 95 58 2" xfId="28137"/>
    <cellStyle name="Separador de milhares 2 95 59" xfId="18932"/>
    <cellStyle name="Separador de milhares 2 95 59 2" xfId="28138"/>
    <cellStyle name="Separador de milhares 2 95 6" xfId="18933"/>
    <cellStyle name="Separador de milhares 2 95 6 2" xfId="28139"/>
    <cellStyle name="Separador de milhares 2 95 60" xfId="18934"/>
    <cellStyle name="Separador de milhares 2 95 60 2" xfId="28140"/>
    <cellStyle name="Separador de milhares 2 95 61" xfId="18935"/>
    <cellStyle name="Separador de milhares 2 95 61 2" xfId="28141"/>
    <cellStyle name="Separador de milhares 2 95 62" xfId="18936"/>
    <cellStyle name="Separador de milhares 2 95 62 2" xfId="28142"/>
    <cellStyle name="Separador de milhares 2 95 63" xfId="18937"/>
    <cellStyle name="Separador de milhares 2 95 63 2" xfId="28143"/>
    <cellStyle name="Separador de milhares 2 95 64" xfId="18938"/>
    <cellStyle name="Separador de milhares 2 95 64 2" xfId="28144"/>
    <cellStyle name="Separador de milhares 2 95 65" xfId="18939"/>
    <cellStyle name="Separador de milhares 2 95 65 2" xfId="28145"/>
    <cellStyle name="Separador de milhares 2 95 66" xfId="18940"/>
    <cellStyle name="Separador de milhares 2 95 66 2" xfId="28146"/>
    <cellStyle name="Separador de milhares 2 95 67" xfId="18941"/>
    <cellStyle name="Separador de milhares 2 95 67 2" xfId="28147"/>
    <cellStyle name="Separador de milhares 2 95 68" xfId="18942"/>
    <cellStyle name="Separador de milhares 2 95 68 2" xfId="28148"/>
    <cellStyle name="Separador de milhares 2 95 69" xfId="18943"/>
    <cellStyle name="Separador de milhares 2 95 69 2" xfId="28149"/>
    <cellStyle name="Separador de milhares 2 95 7" xfId="18944"/>
    <cellStyle name="Separador de milhares 2 95 7 2" xfId="28150"/>
    <cellStyle name="Separador de milhares 2 95 70" xfId="18945"/>
    <cellStyle name="Separador de milhares 2 95 70 2" xfId="28151"/>
    <cellStyle name="Separador de milhares 2 95 71" xfId="18946"/>
    <cellStyle name="Separador de milhares 2 95 71 2" xfId="28152"/>
    <cellStyle name="Separador de milhares 2 95 72" xfId="18947"/>
    <cellStyle name="Separador de milhares 2 95 72 2" xfId="28153"/>
    <cellStyle name="Separador de milhares 2 95 73" xfId="18948"/>
    <cellStyle name="Separador de milhares 2 95 73 2" xfId="28154"/>
    <cellStyle name="Separador de milhares 2 95 74" xfId="18949"/>
    <cellStyle name="Separador de milhares 2 95 74 2" xfId="28155"/>
    <cellStyle name="Separador de milhares 2 95 75" xfId="18950"/>
    <cellStyle name="Separador de milhares 2 95 75 2" xfId="28156"/>
    <cellStyle name="Separador de milhares 2 95 76" xfId="18951"/>
    <cellStyle name="Separador de milhares 2 95 76 2" xfId="28157"/>
    <cellStyle name="Separador de milhares 2 95 77" xfId="18952"/>
    <cellStyle name="Separador de milhares 2 95 77 2" xfId="28158"/>
    <cellStyle name="Separador de milhares 2 95 78" xfId="18953"/>
    <cellStyle name="Separador de milhares 2 95 78 2" xfId="28159"/>
    <cellStyle name="Separador de milhares 2 95 79" xfId="18954"/>
    <cellStyle name="Separador de milhares 2 95 79 2" xfId="28160"/>
    <cellStyle name="Separador de milhares 2 95 8" xfId="18955"/>
    <cellStyle name="Separador de milhares 2 95 8 2" xfId="28161"/>
    <cellStyle name="Separador de milhares 2 95 80" xfId="18956"/>
    <cellStyle name="Separador de milhares 2 95 80 2" xfId="28162"/>
    <cellStyle name="Separador de milhares 2 95 81" xfId="18957"/>
    <cellStyle name="Separador de milhares 2 95 81 2" xfId="28163"/>
    <cellStyle name="Separador de milhares 2 95 82" xfId="18958"/>
    <cellStyle name="Separador de milhares 2 95 82 2" xfId="28164"/>
    <cellStyle name="Separador de milhares 2 95 83" xfId="18959"/>
    <cellStyle name="Separador de milhares 2 95 83 2" xfId="28165"/>
    <cellStyle name="Separador de milhares 2 95 84" xfId="18960"/>
    <cellStyle name="Separador de milhares 2 95 84 2" xfId="28166"/>
    <cellStyle name="Separador de milhares 2 95 85" xfId="18961"/>
    <cellStyle name="Separador de milhares 2 95 85 2" xfId="28167"/>
    <cellStyle name="Separador de milhares 2 95 86" xfId="18962"/>
    <cellStyle name="Separador de milhares 2 95 86 2" xfId="28168"/>
    <cellStyle name="Separador de milhares 2 95 87" xfId="18963"/>
    <cellStyle name="Separador de milhares 2 95 87 2" xfId="28169"/>
    <cellStyle name="Separador de milhares 2 95 88" xfId="18964"/>
    <cellStyle name="Separador de milhares 2 95 88 2" xfId="28170"/>
    <cellStyle name="Separador de milhares 2 95 89" xfId="18965"/>
    <cellStyle name="Separador de milhares 2 95 89 2" xfId="28171"/>
    <cellStyle name="Separador de milhares 2 95 9" xfId="18966"/>
    <cellStyle name="Separador de milhares 2 95 9 2" xfId="28172"/>
    <cellStyle name="Separador de milhares 2 95 90" xfId="18967"/>
    <cellStyle name="Separador de milhares 2 95 90 2" xfId="28173"/>
    <cellStyle name="Separador de milhares 2 95 91" xfId="18968"/>
    <cellStyle name="Separador de milhares 2 95 91 2" xfId="28174"/>
    <cellStyle name="Separador de milhares 2 95 92" xfId="18969"/>
    <cellStyle name="Separador de milhares 2 95 92 2" xfId="28175"/>
    <cellStyle name="Separador de milhares 2 95 93" xfId="18970"/>
    <cellStyle name="Separador de milhares 2 95 93 2" xfId="28176"/>
    <cellStyle name="Separador de milhares 2 95 94" xfId="18971"/>
    <cellStyle name="Separador de milhares 2 95 94 2" xfId="28177"/>
    <cellStyle name="Separador de milhares 2 95 95" xfId="18972"/>
    <cellStyle name="Separador de milhares 2 95 95 2" xfId="28178"/>
    <cellStyle name="Separador de milhares 2 95 96" xfId="18973"/>
    <cellStyle name="Separador de milhares 2 95 96 2" xfId="28179"/>
    <cellStyle name="Separador de milhares 2 95 97" xfId="18974"/>
    <cellStyle name="Separador de milhares 2 95 97 2" xfId="28180"/>
    <cellStyle name="Separador de milhares 2 95 98" xfId="18975"/>
    <cellStyle name="Separador de milhares 2 95 98 2" xfId="28181"/>
    <cellStyle name="Separador de milhares 2 95 99" xfId="18976"/>
    <cellStyle name="Separador de milhares 2 95 99 2" xfId="28182"/>
    <cellStyle name="Separador de milhares 2 96" xfId="18977"/>
    <cellStyle name="Separador de milhares 2 96 10" xfId="18978"/>
    <cellStyle name="Separador de milhares 2 96 10 2" xfId="28184"/>
    <cellStyle name="Separador de milhares 2 96 100" xfId="18979"/>
    <cellStyle name="Separador de milhares 2 96 100 2" xfId="28185"/>
    <cellStyle name="Separador de milhares 2 96 101" xfId="18980"/>
    <cellStyle name="Separador de milhares 2 96 101 2" xfId="28186"/>
    <cellStyle name="Separador de milhares 2 96 102" xfId="18981"/>
    <cellStyle name="Separador de milhares 2 96 102 2" xfId="28187"/>
    <cellStyle name="Separador de milhares 2 96 103" xfId="18982"/>
    <cellStyle name="Separador de milhares 2 96 103 2" xfId="28188"/>
    <cellStyle name="Separador de milhares 2 96 104" xfId="18983"/>
    <cellStyle name="Separador de milhares 2 96 104 2" xfId="28189"/>
    <cellStyle name="Separador de milhares 2 96 105" xfId="18984"/>
    <cellStyle name="Separador de milhares 2 96 105 2" xfId="28190"/>
    <cellStyle name="Separador de milhares 2 96 106" xfId="18985"/>
    <cellStyle name="Separador de milhares 2 96 106 2" xfId="28191"/>
    <cellStyle name="Separador de milhares 2 96 107" xfId="28183"/>
    <cellStyle name="Separador de milhares 2 96 11" xfId="18986"/>
    <cellStyle name="Separador de milhares 2 96 11 2" xfId="28192"/>
    <cellStyle name="Separador de milhares 2 96 12" xfId="18987"/>
    <cellStyle name="Separador de milhares 2 96 12 2" xfId="28193"/>
    <cellStyle name="Separador de milhares 2 96 13" xfId="18988"/>
    <cellStyle name="Separador de milhares 2 96 13 2" xfId="28194"/>
    <cellStyle name="Separador de milhares 2 96 14" xfId="18989"/>
    <cellStyle name="Separador de milhares 2 96 14 2" xfId="28195"/>
    <cellStyle name="Separador de milhares 2 96 15" xfId="18990"/>
    <cellStyle name="Separador de milhares 2 96 15 2" xfId="28196"/>
    <cellStyle name="Separador de milhares 2 96 16" xfId="18991"/>
    <cellStyle name="Separador de milhares 2 96 16 2" xfId="28197"/>
    <cellStyle name="Separador de milhares 2 96 17" xfId="18992"/>
    <cellStyle name="Separador de milhares 2 96 17 2" xfId="28198"/>
    <cellStyle name="Separador de milhares 2 96 18" xfId="18993"/>
    <cellStyle name="Separador de milhares 2 96 18 2" xfId="28199"/>
    <cellStyle name="Separador de milhares 2 96 19" xfId="18994"/>
    <cellStyle name="Separador de milhares 2 96 19 2" xfId="28200"/>
    <cellStyle name="Separador de milhares 2 96 2" xfId="18995"/>
    <cellStyle name="Separador de milhares 2 96 2 2" xfId="28201"/>
    <cellStyle name="Separador de milhares 2 96 20" xfId="18996"/>
    <cellStyle name="Separador de milhares 2 96 20 2" xfId="28202"/>
    <cellStyle name="Separador de milhares 2 96 21" xfId="18997"/>
    <cellStyle name="Separador de milhares 2 96 21 2" xfId="28203"/>
    <cellStyle name="Separador de milhares 2 96 22" xfId="18998"/>
    <cellStyle name="Separador de milhares 2 96 22 2" xfId="28204"/>
    <cellStyle name="Separador de milhares 2 96 23" xfId="18999"/>
    <cellStyle name="Separador de milhares 2 96 23 2" xfId="28205"/>
    <cellStyle name="Separador de milhares 2 96 24" xfId="19000"/>
    <cellStyle name="Separador de milhares 2 96 24 2" xfId="28206"/>
    <cellStyle name="Separador de milhares 2 96 25" xfId="19001"/>
    <cellStyle name="Separador de milhares 2 96 25 2" xfId="28207"/>
    <cellStyle name="Separador de milhares 2 96 26" xfId="19002"/>
    <cellStyle name="Separador de milhares 2 96 26 2" xfId="28208"/>
    <cellStyle name="Separador de milhares 2 96 27" xfId="19003"/>
    <cellStyle name="Separador de milhares 2 96 27 2" xfId="28209"/>
    <cellStyle name="Separador de milhares 2 96 28" xfId="19004"/>
    <cellStyle name="Separador de milhares 2 96 28 2" xfId="28210"/>
    <cellStyle name="Separador de milhares 2 96 29" xfId="19005"/>
    <cellStyle name="Separador de milhares 2 96 29 2" xfId="28211"/>
    <cellStyle name="Separador de milhares 2 96 3" xfId="19006"/>
    <cellStyle name="Separador de milhares 2 96 3 2" xfId="28212"/>
    <cellStyle name="Separador de milhares 2 96 30" xfId="19007"/>
    <cellStyle name="Separador de milhares 2 96 30 2" xfId="28213"/>
    <cellStyle name="Separador de milhares 2 96 31" xfId="19008"/>
    <cellStyle name="Separador de milhares 2 96 31 2" xfId="28214"/>
    <cellStyle name="Separador de milhares 2 96 32" xfId="19009"/>
    <cellStyle name="Separador de milhares 2 96 32 2" xfId="28215"/>
    <cellStyle name="Separador de milhares 2 96 33" xfId="19010"/>
    <cellStyle name="Separador de milhares 2 96 33 2" xfId="28216"/>
    <cellStyle name="Separador de milhares 2 96 34" xfId="19011"/>
    <cellStyle name="Separador de milhares 2 96 34 2" xfId="28217"/>
    <cellStyle name="Separador de milhares 2 96 35" xfId="19012"/>
    <cellStyle name="Separador de milhares 2 96 35 2" xfId="28218"/>
    <cellStyle name="Separador de milhares 2 96 36" xfId="19013"/>
    <cellStyle name="Separador de milhares 2 96 36 2" xfId="28219"/>
    <cellStyle name="Separador de milhares 2 96 37" xfId="19014"/>
    <cellStyle name="Separador de milhares 2 96 37 2" xfId="28220"/>
    <cellStyle name="Separador de milhares 2 96 38" xfId="19015"/>
    <cellStyle name="Separador de milhares 2 96 38 2" xfId="28221"/>
    <cellStyle name="Separador de milhares 2 96 39" xfId="19016"/>
    <cellStyle name="Separador de milhares 2 96 39 2" xfId="28222"/>
    <cellStyle name="Separador de milhares 2 96 4" xfId="19017"/>
    <cellStyle name="Separador de milhares 2 96 4 2" xfId="28223"/>
    <cellStyle name="Separador de milhares 2 96 40" xfId="19018"/>
    <cellStyle name="Separador de milhares 2 96 40 2" xfId="28224"/>
    <cellStyle name="Separador de milhares 2 96 41" xfId="19019"/>
    <cellStyle name="Separador de milhares 2 96 41 2" xfId="28225"/>
    <cellStyle name="Separador de milhares 2 96 42" xfId="19020"/>
    <cellStyle name="Separador de milhares 2 96 42 2" xfId="28226"/>
    <cellStyle name="Separador de milhares 2 96 43" xfId="19021"/>
    <cellStyle name="Separador de milhares 2 96 43 2" xfId="28227"/>
    <cellStyle name="Separador de milhares 2 96 44" xfId="19022"/>
    <cellStyle name="Separador de milhares 2 96 44 2" xfId="28228"/>
    <cellStyle name="Separador de milhares 2 96 45" xfId="19023"/>
    <cellStyle name="Separador de milhares 2 96 45 2" xfId="28229"/>
    <cellStyle name="Separador de milhares 2 96 46" xfId="19024"/>
    <cellStyle name="Separador de milhares 2 96 46 2" xfId="28230"/>
    <cellStyle name="Separador de milhares 2 96 47" xfId="19025"/>
    <cellStyle name="Separador de milhares 2 96 47 2" xfId="28231"/>
    <cellStyle name="Separador de milhares 2 96 48" xfId="19026"/>
    <cellStyle name="Separador de milhares 2 96 48 2" xfId="28232"/>
    <cellStyle name="Separador de milhares 2 96 49" xfId="19027"/>
    <cellStyle name="Separador de milhares 2 96 49 2" xfId="28233"/>
    <cellStyle name="Separador de milhares 2 96 5" xfId="19028"/>
    <cellStyle name="Separador de milhares 2 96 5 2" xfId="28234"/>
    <cellStyle name="Separador de milhares 2 96 50" xfId="19029"/>
    <cellStyle name="Separador de milhares 2 96 50 2" xfId="28235"/>
    <cellStyle name="Separador de milhares 2 96 51" xfId="19030"/>
    <cellStyle name="Separador de milhares 2 96 51 2" xfId="28236"/>
    <cellStyle name="Separador de milhares 2 96 52" xfId="19031"/>
    <cellStyle name="Separador de milhares 2 96 52 2" xfId="28237"/>
    <cellStyle name="Separador de milhares 2 96 53" xfId="19032"/>
    <cellStyle name="Separador de milhares 2 96 53 2" xfId="28238"/>
    <cellStyle name="Separador de milhares 2 96 54" xfId="19033"/>
    <cellStyle name="Separador de milhares 2 96 54 2" xfId="28239"/>
    <cellStyle name="Separador de milhares 2 96 55" xfId="19034"/>
    <cellStyle name="Separador de milhares 2 96 55 2" xfId="28240"/>
    <cellStyle name="Separador de milhares 2 96 56" xfId="19035"/>
    <cellStyle name="Separador de milhares 2 96 56 2" xfId="28241"/>
    <cellStyle name="Separador de milhares 2 96 57" xfId="19036"/>
    <cellStyle name="Separador de milhares 2 96 57 2" xfId="28242"/>
    <cellStyle name="Separador de milhares 2 96 58" xfId="19037"/>
    <cellStyle name="Separador de milhares 2 96 58 2" xfId="28243"/>
    <cellStyle name="Separador de milhares 2 96 59" xfId="19038"/>
    <cellStyle name="Separador de milhares 2 96 59 2" xfId="28244"/>
    <cellStyle name="Separador de milhares 2 96 6" xfId="19039"/>
    <cellStyle name="Separador de milhares 2 96 6 2" xfId="28245"/>
    <cellStyle name="Separador de milhares 2 96 60" xfId="19040"/>
    <cellStyle name="Separador de milhares 2 96 60 2" xfId="28246"/>
    <cellStyle name="Separador de milhares 2 96 61" xfId="19041"/>
    <cellStyle name="Separador de milhares 2 96 61 2" xfId="28247"/>
    <cellStyle name="Separador de milhares 2 96 62" xfId="19042"/>
    <cellStyle name="Separador de milhares 2 96 62 2" xfId="28248"/>
    <cellStyle name="Separador de milhares 2 96 63" xfId="19043"/>
    <cellStyle name="Separador de milhares 2 96 63 2" xfId="28249"/>
    <cellStyle name="Separador de milhares 2 96 64" xfId="19044"/>
    <cellStyle name="Separador de milhares 2 96 64 2" xfId="28250"/>
    <cellStyle name="Separador de milhares 2 96 65" xfId="19045"/>
    <cellStyle name="Separador de milhares 2 96 65 2" xfId="28251"/>
    <cellStyle name="Separador de milhares 2 96 66" xfId="19046"/>
    <cellStyle name="Separador de milhares 2 96 66 2" xfId="28252"/>
    <cellStyle name="Separador de milhares 2 96 67" xfId="19047"/>
    <cellStyle name="Separador de milhares 2 96 67 2" xfId="28253"/>
    <cellStyle name="Separador de milhares 2 96 68" xfId="19048"/>
    <cellStyle name="Separador de milhares 2 96 68 2" xfId="28254"/>
    <cellStyle name="Separador de milhares 2 96 69" xfId="19049"/>
    <cellStyle name="Separador de milhares 2 96 69 2" xfId="28255"/>
    <cellStyle name="Separador de milhares 2 96 7" xfId="19050"/>
    <cellStyle name="Separador de milhares 2 96 7 2" xfId="28256"/>
    <cellStyle name="Separador de milhares 2 96 70" xfId="19051"/>
    <cellStyle name="Separador de milhares 2 96 70 2" xfId="28257"/>
    <cellStyle name="Separador de milhares 2 96 71" xfId="19052"/>
    <cellStyle name="Separador de milhares 2 96 71 2" xfId="28258"/>
    <cellStyle name="Separador de milhares 2 96 72" xfId="19053"/>
    <cellStyle name="Separador de milhares 2 96 72 2" xfId="28259"/>
    <cellStyle name="Separador de milhares 2 96 73" xfId="19054"/>
    <cellStyle name="Separador de milhares 2 96 73 2" xfId="28260"/>
    <cellStyle name="Separador de milhares 2 96 74" xfId="19055"/>
    <cellStyle name="Separador de milhares 2 96 74 2" xfId="28261"/>
    <cellStyle name="Separador de milhares 2 96 75" xfId="19056"/>
    <cellStyle name="Separador de milhares 2 96 75 2" xfId="28262"/>
    <cellStyle name="Separador de milhares 2 96 76" xfId="19057"/>
    <cellStyle name="Separador de milhares 2 96 76 2" xfId="28263"/>
    <cellStyle name="Separador de milhares 2 96 77" xfId="19058"/>
    <cellStyle name="Separador de milhares 2 96 77 2" xfId="28264"/>
    <cellStyle name="Separador de milhares 2 96 78" xfId="19059"/>
    <cellStyle name="Separador de milhares 2 96 78 2" xfId="28265"/>
    <cellStyle name="Separador de milhares 2 96 79" xfId="19060"/>
    <cellStyle name="Separador de milhares 2 96 79 2" xfId="28266"/>
    <cellStyle name="Separador de milhares 2 96 8" xfId="19061"/>
    <cellStyle name="Separador de milhares 2 96 8 2" xfId="28267"/>
    <cellStyle name="Separador de milhares 2 96 80" xfId="19062"/>
    <cellStyle name="Separador de milhares 2 96 80 2" xfId="28268"/>
    <cellStyle name="Separador de milhares 2 96 81" xfId="19063"/>
    <cellStyle name="Separador de milhares 2 96 81 2" xfId="28269"/>
    <cellStyle name="Separador de milhares 2 96 82" xfId="19064"/>
    <cellStyle name="Separador de milhares 2 96 82 2" xfId="28270"/>
    <cellStyle name="Separador de milhares 2 96 83" xfId="19065"/>
    <cellStyle name="Separador de milhares 2 96 83 2" xfId="28271"/>
    <cellStyle name="Separador de milhares 2 96 84" xfId="19066"/>
    <cellStyle name="Separador de milhares 2 96 84 2" xfId="28272"/>
    <cellStyle name="Separador de milhares 2 96 85" xfId="19067"/>
    <cellStyle name="Separador de milhares 2 96 85 2" xfId="28273"/>
    <cellStyle name="Separador de milhares 2 96 86" xfId="19068"/>
    <cellStyle name="Separador de milhares 2 96 86 2" xfId="28274"/>
    <cellStyle name="Separador de milhares 2 96 87" xfId="19069"/>
    <cellStyle name="Separador de milhares 2 96 87 2" xfId="28275"/>
    <cellStyle name="Separador de milhares 2 96 88" xfId="19070"/>
    <cellStyle name="Separador de milhares 2 96 88 2" xfId="28276"/>
    <cellStyle name="Separador de milhares 2 96 89" xfId="19071"/>
    <cellStyle name="Separador de milhares 2 96 89 2" xfId="28277"/>
    <cellStyle name="Separador de milhares 2 96 9" xfId="19072"/>
    <cellStyle name="Separador de milhares 2 96 9 2" xfId="28278"/>
    <cellStyle name="Separador de milhares 2 96 90" xfId="19073"/>
    <cellStyle name="Separador de milhares 2 96 90 2" xfId="28279"/>
    <cellStyle name="Separador de milhares 2 96 91" xfId="19074"/>
    <cellStyle name="Separador de milhares 2 96 91 2" xfId="28280"/>
    <cellStyle name="Separador de milhares 2 96 92" xfId="19075"/>
    <cellStyle name="Separador de milhares 2 96 92 2" xfId="28281"/>
    <cellStyle name="Separador de milhares 2 96 93" xfId="19076"/>
    <cellStyle name="Separador de milhares 2 96 93 2" xfId="28282"/>
    <cellStyle name="Separador de milhares 2 96 94" xfId="19077"/>
    <cellStyle name="Separador de milhares 2 96 94 2" xfId="28283"/>
    <cellStyle name="Separador de milhares 2 96 95" xfId="19078"/>
    <cellStyle name="Separador de milhares 2 96 95 2" xfId="28284"/>
    <cellStyle name="Separador de milhares 2 96 96" xfId="19079"/>
    <cellStyle name="Separador de milhares 2 96 96 2" xfId="28285"/>
    <cellStyle name="Separador de milhares 2 96 97" xfId="19080"/>
    <cellStyle name="Separador de milhares 2 96 97 2" xfId="28286"/>
    <cellStyle name="Separador de milhares 2 96 98" xfId="19081"/>
    <cellStyle name="Separador de milhares 2 96 98 2" xfId="28287"/>
    <cellStyle name="Separador de milhares 2 96 99" xfId="19082"/>
    <cellStyle name="Separador de milhares 2 96 99 2" xfId="28288"/>
    <cellStyle name="Separador de milhares 2 97" xfId="19083"/>
    <cellStyle name="Separador de milhares 2 97 10" xfId="19084"/>
    <cellStyle name="Separador de milhares 2 97 10 2" xfId="28290"/>
    <cellStyle name="Separador de milhares 2 97 100" xfId="19085"/>
    <cellStyle name="Separador de milhares 2 97 100 2" xfId="28291"/>
    <cellStyle name="Separador de milhares 2 97 101" xfId="19086"/>
    <cellStyle name="Separador de milhares 2 97 101 2" xfId="28292"/>
    <cellStyle name="Separador de milhares 2 97 102" xfId="19087"/>
    <cellStyle name="Separador de milhares 2 97 102 2" xfId="28293"/>
    <cellStyle name="Separador de milhares 2 97 103" xfId="19088"/>
    <cellStyle name="Separador de milhares 2 97 103 2" xfId="28294"/>
    <cellStyle name="Separador de milhares 2 97 104" xfId="19089"/>
    <cellStyle name="Separador de milhares 2 97 104 2" xfId="28295"/>
    <cellStyle name="Separador de milhares 2 97 105" xfId="19090"/>
    <cellStyle name="Separador de milhares 2 97 105 2" xfId="28296"/>
    <cellStyle name="Separador de milhares 2 97 106" xfId="19091"/>
    <cellStyle name="Separador de milhares 2 97 106 2" xfId="28297"/>
    <cellStyle name="Separador de milhares 2 97 107" xfId="28289"/>
    <cellStyle name="Separador de milhares 2 97 11" xfId="19092"/>
    <cellStyle name="Separador de milhares 2 97 11 2" xfId="28298"/>
    <cellStyle name="Separador de milhares 2 97 12" xfId="19093"/>
    <cellStyle name="Separador de milhares 2 97 12 2" xfId="28299"/>
    <cellStyle name="Separador de milhares 2 97 13" xfId="19094"/>
    <cellStyle name="Separador de milhares 2 97 13 2" xfId="28300"/>
    <cellStyle name="Separador de milhares 2 97 14" xfId="19095"/>
    <cellStyle name="Separador de milhares 2 97 14 2" xfId="28301"/>
    <cellStyle name="Separador de milhares 2 97 15" xfId="19096"/>
    <cellStyle name="Separador de milhares 2 97 15 2" xfId="28302"/>
    <cellStyle name="Separador de milhares 2 97 16" xfId="19097"/>
    <cellStyle name="Separador de milhares 2 97 16 2" xfId="28303"/>
    <cellStyle name="Separador de milhares 2 97 17" xfId="19098"/>
    <cellStyle name="Separador de milhares 2 97 17 2" xfId="28304"/>
    <cellStyle name="Separador de milhares 2 97 18" xfId="19099"/>
    <cellStyle name="Separador de milhares 2 97 18 2" xfId="28305"/>
    <cellStyle name="Separador de milhares 2 97 19" xfId="19100"/>
    <cellStyle name="Separador de milhares 2 97 19 2" xfId="28306"/>
    <cellStyle name="Separador de milhares 2 97 2" xfId="19101"/>
    <cellStyle name="Separador de milhares 2 97 2 2" xfId="28307"/>
    <cellStyle name="Separador de milhares 2 97 20" xfId="19102"/>
    <cellStyle name="Separador de milhares 2 97 20 2" xfId="28308"/>
    <cellStyle name="Separador de milhares 2 97 21" xfId="19103"/>
    <cellStyle name="Separador de milhares 2 97 21 2" xfId="28309"/>
    <cellStyle name="Separador de milhares 2 97 22" xfId="19104"/>
    <cellStyle name="Separador de milhares 2 97 22 2" xfId="28310"/>
    <cellStyle name="Separador de milhares 2 97 23" xfId="19105"/>
    <cellStyle name="Separador de milhares 2 97 23 2" xfId="28311"/>
    <cellStyle name="Separador de milhares 2 97 24" xfId="19106"/>
    <cellStyle name="Separador de milhares 2 97 24 2" xfId="28312"/>
    <cellStyle name="Separador de milhares 2 97 25" xfId="19107"/>
    <cellStyle name="Separador de milhares 2 97 25 2" xfId="28313"/>
    <cellStyle name="Separador de milhares 2 97 26" xfId="19108"/>
    <cellStyle name="Separador de milhares 2 97 26 2" xfId="28314"/>
    <cellStyle name="Separador de milhares 2 97 27" xfId="19109"/>
    <cellStyle name="Separador de milhares 2 97 27 2" xfId="28315"/>
    <cellStyle name="Separador de milhares 2 97 28" xfId="19110"/>
    <cellStyle name="Separador de milhares 2 97 28 2" xfId="28316"/>
    <cellStyle name="Separador de milhares 2 97 29" xfId="19111"/>
    <cellStyle name="Separador de milhares 2 97 29 2" xfId="28317"/>
    <cellStyle name="Separador de milhares 2 97 3" xfId="19112"/>
    <cellStyle name="Separador de milhares 2 97 3 2" xfId="28318"/>
    <cellStyle name="Separador de milhares 2 97 30" xfId="19113"/>
    <cellStyle name="Separador de milhares 2 97 30 2" xfId="28319"/>
    <cellStyle name="Separador de milhares 2 97 31" xfId="19114"/>
    <cellStyle name="Separador de milhares 2 97 31 2" xfId="28320"/>
    <cellStyle name="Separador de milhares 2 97 32" xfId="19115"/>
    <cellStyle name="Separador de milhares 2 97 32 2" xfId="28321"/>
    <cellStyle name="Separador de milhares 2 97 33" xfId="19116"/>
    <cellStyle name="Separador de milhares 2 97 33 2" xfId="28322"/>
    <cellStyle name="Separador de milhares 2 97 34" xfId="19117"/>
    <cellStyle name="Separador de milhares 2 97 34 2" xfId="28323"/>
    <cellStyle name="Separador de milhares 2 97 35" xfId="19118"/>
    <cellStyle name="Separador de milhares 2 97 35 2" xfId="28324"/>
    <cellStyle name="Separador de milhares 2 97 36" xfId="19119"/>
    <cellStyle name="Separador de milhares 2 97 36 2" xfId="28325"/>
    <cellStyle name="Separador de milhares 2 97 37" xfId="19120"/>
    <cellStyle name="Separador de milhares 2 97 37 2" xfId="28326"/>
    <cellStyle name="Separador de milhares 2 97 38" xfId="19121"/>
    <cellStyle name="Separador de milhares 2 97 38 2" xfId="28327"/>
    <cellStyle name="Separador de milhares 2 97 39" xfId="19122"/>
    <cellStyle name="Separador de milhares 2 97 39 2" xfId="28328"/>
    <cellStyle name="Separador de milhares 2 97 4" xfId="19123"/>
    <cellStyle name="Separador de milhares 2 97 4 2" xfId="28329"/>
    <cellStyle name="Separador de milhares 2 97 40" xfId="19124"/>
    <cellStyle name="Separador de milhares 2 97 40 2" xfId="28330"/>
    <cellStyle name="Separador de milhares 2 97 41" xfId="19125"/>
    <cellStyle name="Separador de milhares 2 97 41 2" xfId="28331"/>
    <cellStyle name="Separador de milhares 2 97 42" xfId="19126"/>
    <cellStyle name="Separador de milhares 2 97 42 2" xfId="28332"/>
    <cellStyle name="Separador de milhares 2 97 43" xfId="19127"/>
    <cellStyle name="Separador de milhares 2 97 43 2" xfId="28333"/>
    <cellStyle name="Separador de milhares 2 97 44" xfId="19128"/>
    <cellStyle name="Separador de milhares 2 97 44 2" xfId="28334"/>
    <cellStyle name="Separador de milhares 2 97 45" xfId="19129"/>
    <cellStyle name="Separador de milhares 2 97 45 2" xfId="28335"/>
    <cellStyle name="Separador de milhares 2 97 46" xfId="19130"/>
    <cellStyle name="Separador de milhares 2 97 46 2" xfId="28336"/>
    <cellStyle name="Separador de milhares 2 97 47" xfId="19131"/>
    <cellStyle name="Separador de milhares 2 97 47 2" xfId="28337"/>
    <cellStyle name="Separador de milhares 2 97 48" xfId="19132"/>
    <cellStyle name="Separador de milhares 2 97 48 2" xfId="28338"/>
    <cellStyle name="Separador de milhares 2 97 49" xfId="19133"/>
    <cellStyle name="Separador de milhares 2 97 49 2" xfId="28339"/>
    <cellStyle name="Separador de milhares 2 97 5" xfId="19134"/>
    <cellStyle name="Separador de milhares 2 97 5 2" xfId="28340"/>
    <cellStyle name="Separador de milhares 2 97 50" xfId="19135"/>
    <cellStyle name="Separador de milhares 2 97 50 2" xfId="28341"/>
    <cellStyle name="Separador de milhares 2 97 51" xfId="19136"/>
    <cellStyle name="Separador de milhares 2 97 51 2" xfId="28342"/>
    <cellStyle name="Separador de milhares 2 97 52" xfId="19137"/>
    <cellStyle name="Separador de milhares 2 97 52 2" xfId="28343"/>
    <cellStyle name="Separador de milhares 2 97 53" xfId="19138"/>
    <cellStyle name="Separador de milhares 2 97 53 2" xfId="28344"/>
    <cellStyle name="Separador de milhares 2 97 54" xfId="19139"/>
    <cellStyle name="Separador de milhares 2 97 54 2" xfId="28345"/>
    <cellStyle name="Separador de milhares 2 97 55" xfId="19140"/>
    <cellStyle name="Separador de milhares 2 97 55 2" xfId="28346"/>
    <cellStyle name="Separador de milhares 2 97 56" xfId="19141"/>
    <cellStyle name="Separador de milhares 2 97 56 2" xfId="28347"/>
    <cellStyle name="Separador de milhares 2 97 57" xfId="19142"/>
    <cellStyle name="Separador de milhares 2 97 57 2" xfId="28348"/>
    <cellStyle name="Separador de milhares 2 97 58" xfId="19143"/>
    <cellStyle name="Separador de milhares 2 97 58 2" xfId="28349"/>
    <cellStyle name="Separador de milhares 2 97 59" xfId="19144"/>
    <cellStyle name="Separador de milhares 2 97 59 2" xfId="28350"/>
    <cellStyle name="Separador de milhares 2 97 6" xfId="19145"/>
    <cellStyle name="Separador de milhares 2 97 6 2" xfId="28351"/>
    <cellStyle name="Separador de milhares 2 97 60" xfId="19146"/>
    <cellStyle name="Separador de milhares 2 97 60 2" xfId="28352"/>
    <cellStyle name="Separador de milhares 2 97 61" xfId="19147"/>
    <cellStyle name="Separador de milhares 2 97 61 2" xfId="28353"/>
    <cellStyle name="Separador de milhares 2 97 62" xfId="19148"/>
    <cellStyle name="Separador de milhares 2 97 62 2" xfId="28354"/>
    <cellStyle name="Separador de milhares 2 97 62 8" xfId="19149"/>
    <cellStyle name="Separador de milhares 2 97 62 8 2" xfId="28355"/>
    <cellStyle name="Separador de milhares 2 97 63" xfId="19150"/>
    <cellStyle name="Separador de milhares 2 97 63 2" xfId="28356"/>
    <cellStyle name="Separador de milhares 2 97 64" xfId="19151"/>
    <cellStyle name="Separador de milhares 2 97 64 2" xfId="28357"/>
    <cellStyle name="Separador de milhares 2 97 65" xfId="19152"/>
    <cellStyle name="Separador de milhares 2 97 65 2" xfId="28358"/>
    <cellStyle name="Separador de milhares 2 97 66" xfId="19153"/>
    <cellStyle name="Separador de milhares 2 97 66 2" xfId="28359"/>
    <cellStyle name="Separador de milhares 2 97 67" xfId="19154"/>
    <cellStyle name="Separador de milhares 2 97 67 2" xfId="28360"/>
    <cellStyle name="Separador de milhares 2 97 68" xfId="19155"/>
    <cellStyle name="Separador de milhares 2 97 68 2" xfId="28361"/>
    <cellStyle name="Separador de milhares 2 97 69" xfId="19156"/>
    <cellStyle name="Separador de milhares 2 97 69 2" xfId="28362"/>
    <cellStyle name="Separador de milhares 2 97 7" xfId="19157"/>
    <cellStyle name="Separador de milhares 2 97 7 2" xfId="28363"/>
    <cellStyle name="Separador de milhares 2 97 70" xfId="19158"/>
    <cellStyle name="Separador de milhares 2 97 70 2" xfId="28364"/>
    <cellStyle name="Separador de milhares 2 97 71" xfId="19159"/>
    <cellStyle name="Separador de milhares 2 97 71 2" xfId="28365"/>
    <cellStyle name="Separador de milhares 2 97 72" xfId="19160"/>
    <cellStyle name="Separador de milhares 2 97 72 2" xfId="28366"/>
    <cellStyle name="Separador de milhares 2 97 73" xfId="19161"/>
    <cellStyle name="Separador de milhares 2 97 73 2" xfId="28367"/>
    <cellStyle name="Separador de milhares 2 97 74" xfId="19162"/>
    <cellStyle name="Separador de milhares 2 97 74 2" xfId="28368"/>
    <cellStyle name="Separador de milhares 2 97 75" xfId="19163"/>
    <cellStyle name="Separador de milhares 2 97 75 2" xfId="28369"/>
    <cellStyle name="Separador de milhares 2 97 76" xfId="19164"/>
    <cellStyle name="Separador de milhares 2 97 76 2" xfId="28370"/>
    <cellStyle name="Separador de milhares 2 97 77" xfId="19165"/>
    <cellStyle name="Separador de milhares 2 97 77 2" xfId="28371"/>
    <cellStyle name="Separador de milhares 2 97 78" xfId="19166"/>
    <cellStyle name="Separador de milhares 2 97 78 2" xfId="28372"/>
    <cellStyle name="Separador de milhares 2 97 79" xfId="19167"/>
    <cellStyle name="Separador de milhares 2 97 79 2" xfId="28373"/>
    <cellStyle name="Separador de milhares 2 97 8" xfId="19168"/>
    <cellStyle name="Separador de milhares 2 97 8 2" xfId="28374"/>
    <cellStyle name="Separador de milhares 2 97 80" xfId="19169"/>
    <cellStyle name="Separador de milhares 2 97 80 2" xfId="28375"/>
    <cellStyle name="Separador de milhares 2 97 81" xfId="19170"/>
    <cellStyle name="Separador de milhares 2 97 81 2" xfId="28376"/>
    <cellStyle name="Separador de milhares 2 97 82" xfId="19171"/>
    <cellStyle name="Separador de milhares 2 97 82 2" xfId="28377"/>
    <cellStyle name="Separador de milhares 2 97 83" xfId="19172"/>
    <cellStyle name="Separador de milhares 2 97 83 2" xfId="28378"/>
    <cellStyle name="Separador de milhares 2 97 84" xfId="19173"/>
    <cellStyle name="Separador de milhares 2 97 84 2" xfId="28379"/>
    <cellStyle name="Separador de milhares 2 97 85" xfId="19174"/>
    <cellStyle name="Separador de milhares 2 97 85 2" xfId="28380"/>
    <cellStyle name="Separador de milhares 2 97 86" xfId="19175"/>
    <cellStyle name="Separador de milhares 2 97 86 2" xfId="28381"/>
    <cellStyle name="Separador de milhares 2 97 87" xfId="19176"/>
    <cellStyle name="Separador de milhares 2 97 87 2" xfId="28382"/>
    <cellStyle name="Separador de milhares 2 97 88" xfId="19177"/>
    <cellStyle name="Separador de milhares 2 97 88 2" xfId="28383"/>
    <cellStyle name="Separador de milhares 2 97 89" xfId="19178"/>
    <cellStyle name="Separador de milhares 2 97 89 2" xfId="28384"/>
    <cellStyle name="Separador de milhares 2 97 9" xfId="19179"/>
    <cellStyle name="Separador de milhares 2 97 9 2" xfId="28385"/>
    <cellStyle name="Separador de milhares 2 97 90" xfId="19180"/>
    <cellStyle name="Separador de milhares 2 97 90 2" xfId="28386"/>
    <cellStyle name="Separador de milhares 2 97 91" xfId="19181"/>
    <cellStyle name="Separador de milhares 2 97 91 2" xfId="28387"/>
    <cellStyle name="Separador de milhares 2 97 92" xfId="19182"/>
    <cellStyle name="Separador de milhares 2 97 92 2" xfId="28388"/>
    <cellStyle name="Separador de milhares 2 97 93" xfId="19183"/>
    <cellStyle name="Separador de milhares 2 97 93 2" xfId="28389"/>
    <cellStyle name="Separador de milhares 2 97 94" xfId="19184"/>
    <cellStyle name="Separador de milhares 2 97 94 2" xfId="28390"/>
    <cellStyle name="Separador de milhares 2 97 95" xfId="19185"/>
    <cellStyle name="Separador de milhares 2 97 95 2" xfId="28391"/>
    <cellStyle name="Separador de milhares 2 97 96" xfId="19186"/>
    <cellStyle name="Separador de milhares 2 97 96 2" xfId="28392"/>
    <cellStyle name="Separador de milhares 2 97 97" xfId="19187"/>
    <cellStyle name="Separador de milhares 2 97 97 2" xfId="28393"/>
    <cellStyle name="Separador de milhares 2 97 98" xfId="19188"/>
    <cellStyle name="Separador de milhares 2 97 98 2" xfId="28394"/>
    <cellStyle name="Separador de milhares 2 97 99" xfId="19189"/>
    <cellStyle name="Separador de milhares 2 97 99 2" xfId="28395"/>
    <cellStyle name="Separador de milhares 2 98" xfId="19190"/>
    <cellStyle name="Separador de milhares 2 98 10" xfId="19191"/>
    <cellStyle name="Separador de milhares 2 98 10 2" xfId="28397"/>
    <cellStyle name="Separador de milhares 2 98 100" xfId="19192"/>
    <cellStyle name="Separador de milhares 2 98 100 2" xfId="28398"/>
    <cellStyle name="Separador de milhares 2 98 101" xfId="19193"/>
    <cellStyle name="Separador de milhares 2 98 101 2" xfId="28399"/>
    <cellStyle name="Separador de milhares 2 98 102" xfId="19194"/>
    <cellStyle name="Separador de milhares 2 98 102 2" xfId="28400"/>
    <cellStyle name="Separador de milhares 2 98 103" xfId="19195"/>
    <cellStyle name="Separador de milhares 2 98 103 2" xfId="28401"/>
    <cellStyle name="Separador de milhares 2 98 104" xfId="19196"/>
    <cellStyle name="Separador de milhares 2 98 104 2" xfId="28402"/>
    <cellStyle name="Separador de milhares 2 98 105" xfId="19197"/>
    <cellStyle name="Separador de milhares 2 98 105 2" xfId="28403"/>
    <cellStyle name="Separador de milhares 2 98 106" xfId="19198"/>
    <cellStyle name="Separador de milhares 2 98 106 2" xfId="28404"/>
    <cellStyle name="Separador de milhares 2 98 107" xfId="28396"/>
    <cellStyle name="Separador de milhares 2 98 11" xfId="19199"/>
    <cellStyle name="Separador de milhares 2 98 11 2" xfId="28405"/>
    <cellStyle name="Separador de milhares 2 98 12" xfId="19200"/>
    <cellStyle name="Separador de milhares 2 98 12 2" xfId="28406"/>
    <cellStyle name="Separador de milhares 2 98 13" xfId="19201"/>
    <cellStyle name="Separador de milhares 2 98 13 2" xfId="28407"/>
    <cellStyle name="Separador de milhares 2 98 14" xfId="19202"/>
    <cellStyle name="Separador de milhares 2 98 14 2" xfId="28408"/>
    <cellStyle name="Separador de milhares 2 98 15" xfId="19203"/>
    <cellStyle name="Separador de milhares 2 98 15 2" xfId="28409"/>
    <cellStyle name="Separador de milhares 2 98 16" xfId="19204"/>
    <cellStyle name="Separador de milhares 2 98 16 2" xfId="28410"/>
    <cellStyle name="Separador de milhares 2 98 17" xfId="19205"/>
    <cellStyle name="Separador de milhares 2 98 17 2" xfId="28411"/>
    <cellStyle name="Separador de milhares 2 98 18" xfId="19206"/>
    <cellStyle name="Separador de milhares 2 98 18 2" xfId="28412"/>
    <cellStyle name="Separador de milhares 2 98 19" xfId="19207"/>
    <cellStyle name="Separador de milhares 2 98 19 2" xfId="28413"/>
    <cellStyle name="Separador de milhares 2 98 2" xfId="19208"/>
    <cellStyle name="Separador de milhares 2 98 2 2" xfId="28414"/>
    <cellStyle name="Separador de milhares 2 98 20" xfId="19209"/>
    <cellStyle name="Separador de milhares 2 98 20 2" xfId="28415"/>
    <cellStyle name="Separador de milhares 2 98 21" xfId="19210"/>
    <cellStyle name="Separador de milhares 2 98 21 2" xfId="28416"/>
    <cellStyle name="Separador de milhares 2 98 22" xfId="19211"/>
    <cellStyle name="Separador de milhares 2 98 22 2" xfId="28417"/>
    <cellStyle name="Separador de milhares 2 98 23" xfId="19212"/>
    <cellStyle name="Separador de milhares 2 98 23 2" xfId="28418"/>
    <cellStyle name="Separador de milhares 2 98 24" xfId="19213"/>
    <cellStyle name="Separador de milhares 2 98 24 2" xfId="28419"/>
    <cellStyle name="Separador de milhares 2 98 25" xfId="19214"/>
    <cellStyle name="Separador de milhares 2 98 25 2" xfId="28420"/>
    <cellStyle name="Separador de milhares 2 98 26" xfId="19215"/>
    <cellStyle name="Separador de milhares 2 98 26 2" xfId="28421"/>
    <cellStyle name="Separador de milhares 2 98 27" xfId="19216"/>
    <cellStyle name="Separador de milhares 2 98 27 2" xfId="28422"/>
    <cellStyle name="Separador de milhares 2 98 28" xfId="19217"/>
    <cellStyle name="Separador de milhares 2 98 28 2" xfId="28423"/>
    <cellStyle name="Separador de milhares 2 98 29" xfId="19218"/>
    <cellStyle name="Separador de milhares 2 98 29 2" xfId="28424"/>
    <cellStyle name="Separador de milhares 2 98 3" xfId="19219"/>
    <cellStyle name="Separador de milhares 2 98 3 2" xfId="28425"/>
    <cellStyle name="Separador de milhares 2 98 30" xfId="19220"/>
    <cellStyle name="Separador de milhares 2 98 30 2" xfId="28426"/>
    <cellStyle name="Separador de milhares 2 98 31" xfId="19221"/>
    <cellStyle name="Separador de milhares 2 98 31 2" xfId="28427"/>
    <cellStyle name="Separador de milhares 2 98 32" xfId="19222"/>
    <cellStyle name="Separador de milhares 2 98 32 2" xfId="28428"/>
    <cellStyle name="Separador de milhares 2 98 33" xfId="19223"/>
    <cellStyle name="Separador de milhares 2 98 33 2" xfId="28429"/>
    <cellStyle name="Separador de milhares 2 98 34" xfId="19224"/>
    <cellStyle name="Separador de milhares 2 98 34 2" xfId="28430"/>
    <cellStyle name="Separador de milhares 2 98 35" xfId="19225"/>
    <cellStyle name="Separador de milhares 2 98 35 2" xfId="28431"/>
    <cellStyle name="Separador de milhares 2 98 36" xfId="19226"/>
    <cellStyle name="Separador de milhares 2 98 36 2" xfId="28432"/>
    <cellStyle name="Separador de milhares 2 98 37" xfId="19227"/>
    <cellStyle name="Separador de milhares 2 98 37 2" xfId="28433"/>
    <cellStyle name="Separador de milhares 2 98 38" xfId="19228"/>
    <cellStyle name="Separador de milhares 2 98 38 2" xfId="28434"/>
    <cellStyle name="Separador de milhares 2 98 39" xfId="19229"/>
    <cellStyle name="Separador de milhares 2 98 39 2" xfId="28435"/>
    <cellStyle name="Separador de milhares 2 98 4" xfId="19230"/>
    <cellStyle name="Separador de milhares 2 98 4 2" xfId="28436"/>
    <cellStyle name="Separador de milhares 2 98 40" xfId="19231"/>
    <cellStyle name="Separador de milhares 2 98 40 2" xfId="28437"/>
    <cellStyle name="Separador de milhares 2 98 41" xfId="19232"/>
    <cellStyle name="Separador de milhares 2 98 41 2" xfId="28438"/>
    <cellStyle name="Separador de milhares 2 98 42" xfId="19233"/>
    <cellStyle name="Separador de milhares 2 98 42 2" xfId="28439"/>
    <cellStyle name="Separador de milhares 2 98 43" xfId="19234"/>
    <cellStyle name="Separador de milhares 2 98 43 2" xfId="28440"/>
    <cellStyle name="Separador de milhares 2 98 44" xfId="19235"/>
    <cellStyle name="Separador de milhares 2 98 44 2" xfId="28441"/>
    <cellStyle name="Separador de milhares 2 98 45" xfId="19236"/>
    <cellStyle name="Separador de milhares 2 98 45 2" xfId="28442"/>
    <cellStyle name="Separador de milhares 2 98 46" xfId="19237"/>
    <cellStyle name="Separador de milhares 2 98 46 2" xfId="28443"/>
    <cellStyle name="Separador de milhares 2 98 47" xfId="19238"/>
    <cellStyle name="Separador de milhares 2 98 47 2" xfId="28444"/>
    <cellStyle name="Separador de milhares 2 98 48" xfId="19239"/>
    <cellStyle name="Separador de milhares 2 98 48 2" xfId="28445"/>
    <cellStyle name="Separador de milhares 2 98 49" xfId="19240"/>
    <cellStyle name="Separador de milhares 2 98 49 2" xfId="28446"/>
    <cellStyle name="Separador de milhares 2 98 5" xfId="19241"/>
    <cellStyle name="Separador de milhares 2 98 5 2" xfId="28447"/>
    <cellStyle name="Separador de milhares 2 98 50" xfId="19242"/>
    <cellStyle name="Separador de milhares 2 98 50 2" xfId="28448"/>
    <cellStyle name="Separador de milhares 2 98 51" xfId="19243"/>
    <cellStyle name="Separador de milhares 2 98 51 2" xfId="28449"/>
    <cellStyle name="Separador de milhares 2 98 52" xfId="19244"/>
    <cellStyle name="Separador de milhares 2 98 52 2" xfId="28450"/>
    <cellStyle name="Separador de milhares 2 98 53" xfId="19245"/>
    <cellStyle name="Separador de milhares 2 98 53 2" xfId="28451"/>
    <cellStyle name="Separador de milhares 2 98 54" xfId="19246"/>
    <cellStyle name="Separador de milhares 2 98 54 2" xfId="28452"/>
    <cellStyle name="Separador de milhares 2 98 55" xfId="19247"/>
    <cellStyle name="Separador de milhares 2 98 55 2" xfId="28453"/>
    <cellStyle name="Separador de milhares 2 98 56" xfId="19248"/>
    <cellStyle name="Separador de milhares 2 98 56 2" xfId="28454"/>
    <cellStyle name="Separador de milhares 2 98 57" xfId="19249"/>
    <cellStyle name="Separador de milhares 2 98 57 2" xfId="28455"/>
    <cellStyle name="Separador de milhares 2 98 58" xfId="19250"/>
    <cellStyle name="Separador de milhares 2 98 58 2" xfId="28456"/>
    <cellStyle name="Separador de milhares 2 98 59" xfId="19251"/>
    <cellStyle name="Separador de milhares 2 98 59 2" xfId="28457"/>
    <cellStyle name="Separador de milhares 2 98 6" xfId="19252"/>
    <cellStyle name="Separador de milhares 2 98 6 2" xfId="28458"/>
    <cellStyle name="Separador de milhares 2 98 60" xfId="19253"/>
    <cellStyle name="Separador de milhares 2 98 60 2" xfId="28459"/>
    <cellStyle name="Separador de milhares 2 98 61" xfId="19254"/>
    <cellStyle name="Separador de milhares 2 98 61 2" xfId="28460"/>
    <cellStyle name="Separador de milhares 2 98 62" xfId="19255"/>
    <cellStyle name="Separador de milhares 2 98 62 2" xfId="28461"/>
    <cellStyle name="Separador de milhares 2 98 63" xfId="19256"/>
    <cellStyle name="Separador de milhares 2 98 63 2" xfId="28462"/>
    <cellStyle name="Separador de milhares 2 98 64" xfId="19257"/>
    <cellStyle name="Separador de milhares 2 98 64 2" xfId="28463"/>
    <cellStyle name="Separador de milhares 2 98 65" xfId="19258"/>
    <cellStyle name="Separador de milhares 2 98 65 2" xfId="28464"/>
    <cellStyle name="Separador de milhares 2 98 66" xfId="19259"/>
    <cellStyle name="Separador de milhares 2 98 66 2" xfId="28465"/>
    <cellStyle name="Separador de milhares 2 98 67" xfId="19260"/>
    <cellStyle name="Separador de milhares 2 98 67 2" xfId="28466"/>
    <cellStyle name="Separador de milhares 2 98 68" xfId="19261"/>
    <cellStyle name="Separador de milhares 2 98 68 2" xfId="28467"/>
    <cellStyle name="Separador de milhares 2 98 69" xfId="19262"/>
    <cellStyle name="Separador de milhares 2 98 69 2" xfId="28468"/>
    <cellStyle name="Separador de milhares 2 98 7" xfId="19263"/>
    <cellStyle name="Separador de milhares 2 98 7 2" xfId="28469"/>
    <cellStyle name="Separador de milhares 2 98 70" xfId="19264"/>
    <cellStyle name="Separador de milhares 2 98 70 2" xfId="28470"/>
    <cellStyle name="Separador de milhares 2 98 71" xfId="19265"/>
    <cellStyle name="Separador de milhares 2 98 71 2" xfId="28471"/>
    <cellStyle name="Separador de milhares 2 98 72" xfId="19266"/>
    <cellStyle name="Separador de milhares 2 98 72 2" xfId="28472"/>
    <cellStyle name="Separador de milhares 2 98 73" xfId="19267"/>
    <cellStyle name="Separador de milhares 2 98 73 2" xfId="28473"/>
    <cellStyle name="Separador de milhares 2 98 74" xfId="19268"/>
    <cellStyle name="Separador de milhares 2 98 74 2" xfId="28474"/>
    <cellStyle name="Separador de milhares 2 98 75" xfId="19269"/>
    <cellStyle name="Separador de milhares 2 98 75 2" xfId="28475"/>
    <cellStyle name="Separador de milhares 2 98 76" xfId="19270"/>
    <cellStyle name="Separador de milhares 2 98 76 2" xfId="28476"/>
    <cellStyle name="Separador de milhares 2 98 77" xfId="19271"/>
    <cellStyle name="Separador de milhares 2 98 77 2" xfId="28477"/>
    <cellStyle name="Separador de milhares 2 98 78" xfId="19272"/>
    <cellStyle name="Separador de milhares 2 98 78 2" xfId="28478"/>
    <cellStyle name="Separador de milhares 2 98 79" xfId="19273"/>
    <cellStyle name="Separador de milhares 2 98 79 2" xfId="28479"/>
    <cellStyle name="Separador de milhares 2 98 8" xfId="19274"/>
    <cellStyle name="Separador de milhares 2 98 8 2" xfId="28480"/>
    <cellStyle name="Separador de milhares 2 98 80" xfId="19275"/>
    <cellStyle name="Separador de milhares 2 98 80 2" xfId="28481"/>
    <cellStyle name="Separador de milhares 2 98 81" xfId="19276"/>
    <cellStyle name="Separador de milhares 2 98 81 2" xfId="28482"/>
    <cellStyle name="Separador de milhares 2 98 82" xfId="19277"/>
    <cellStyle name="Separador de milhares 2 98 82 2" xfId="28483"/>
    <cellStyle name="Separador de milhares 2 98 83" xfId="19278"/>
    <cellStyle name="Separador de milhares 2 98 83 2" xfId="28484"/>
    <cellStyle name="Separador de milhares 2 98 84" xfId="19279"/>
    <cellStyle name="Separador de milhares 2 98 84 2" xfId="28485"/>
    <cellStyle name="Separador de milhares 2 98 85" xfId="19280"/>
    <cellStyle name="Separador de milhares 2 98 85 2" xfId="28486"/>
    <cellStyle name="Separador de milhares 2 98 86" xfId="19281"/>
    <cellStyle name="Separador de milhares 2 98 86 2" xfId="28487"/>
    <cellStyle name="Separador de milhares 2 98 87" xfId="19282"/>
    <cellStyle name="Separador de milhares 2 98 87 2" xfId="28488"/>
    <cellStyle name="Separador de milhares 2 98 88" xfId="19283"/>
    <cellStyle name="Separador de milhares 2 98 88 2" xfId="28489"/>
    <cellStyle name="Separador de milhares 2 98 89" xfId="19284"/>
    <cellStyle name="Separador de milhares 2 98 89 2" xfId="28490"/>
    <cellStyle name="Separador de milhares 2 98 9" xfId="19285"/>
    <cellStyle name="Separador de milhares 2 98 9 2" xfId="28491"/>
    <cellStyle name="Separador de milhares 2 98 90" xfId="19286"/>
    <cellStyle name="Separador de milhares 2 98 90 2" xfId="28492"/>
    <cellStyle name="Separador de milhares 2 98 91" xfId="19287"/>
    <cellStyle name="Separador de milhares 2 98 91 2" xfId="28493"/>
    <cellStyle name="Separador de milhares 2 98 92" xfId="19288"/>
    <cellStyle name="Separador de milhares 2 98 92 2" xfId="28494"/>
    <cellStyle name="Separador de milhares 2 98 93" xfId="19289"/>
    <cellStyle name="Separador de milhares 2 98 93 2" xfId="28495"/>
    <cellStyle name="Separador de milhares 2 98 94" xfId="19290"/>
    <cellStyle name="Separador de milhares 2 98 94 2" xfId="28496"/>
    <cellStyle name="Separador de milhares 2 98 95" xfId="19291"/>
    <cellStyle name="Separador de milhares 2 98 95 2" xfId="28497"/>
    <cellStyle name="Separador de milhares 2 98 96" xfId="19292"/>
    <cellStyle name="Separador de milhares 2 98 96 2" xfId="28498"/>
    <cellStyle name="Separador de milhares 2 98 97" xfId="19293"/>
    <cellStyle name="Separador de milhares 2 98 97 2" xfId="28499"/>
    <cellStyle name="Separador de milhares 2 98 98" xfId="19294"/>
    <cellStyle name="Separador de milhares 2 98 98 2" xfId="28500"/>
    <cellStyle name="Separador de milhares 2 98 99" xfId="19295"/>
    <cellStyle name="Separador de milhares 2 98 99 2" xfId="28501"/>
    <cellStyle name="Separador de milhares 2 99" xfId="19296"/>
    <cellStyle name="Separador de milhares 2 99 2" xfId="28502"/>
    <cellStyle name="Separador de milhares 20" xfId="19297"/>
    <cellStyle name="Separador de milhares 20 2" xfId="28503"/>
    <cellStyle name="Separador de milhares 21" xfId="19298"/>
    <cellStyle name="Separador de milhares 21 2" xfId="28504"/>
    <cellStyle name="Separador de milhares 22" xfId="19299"/>
    <cellStyle name="Separador de milhares 22 2" xfId="28505"/>
    <cellStyle name="Separador de milhares 22 3" xfId="19300"/>
    <cellStyle name="Separador de milhares 23" xfId="19301"/>
    <cellStyle name="Separador de milhares 23 2" xfId="28506"/>
    <cellStyle name="Separador de milhares 24" xfId="19302"/>
    <cellStyle name="Separador de milhares 24 2" xfId="28507"/>
    <cellStyle name="Separador de milhares 25" xfId="19303"/>
    <cellStyle name="Separador de milhares 25 2" xfId="28508"/>
    <cellStyle name="Separador de milhares 26" xfId="19304"/>
    <cellStyle name="Separador de milhares 26 2" xfId="28509"/>
    <cellStyle name="Separador de milhares 27" xfId="19305"/>
    <cellStyle name="Separador de milhares 27 10" xfId="19306"/>
    <cellStyle name="Separador de milhares 27 10 2" xfId="28511"/>
    <cellStyle name="Separador de milhares 27 100" xfId="19307"/>
    <cellStyle name="Separador de milhares 27 100 2" xfId="28512"/>
    <cellStyle name="Separador de milhares 27 101" xfId="19308"/>
    <cellStyle name="Separador de milhares 27 101 2" xfId="28513"/>
    <cellStyle name="Separador de milhares 27 102" xfId="19309"/>
    <cellStyle name="Separador de milhares 27 102 2" xfId="28514"/>
    <cellStyle name="Separador de milhares 27 103" xfId="19310"/>
    <cellStyle name="Separador de milhares 27 103 2" xfId="28515"/>
    <cellStyle name="Separador de milhares 27 104" xfId="19311"/>
    <cellStyle name="Separador de milhares 27 104 2" xfId="28516"/>
    <cellStyle name="Separador de milhares 27 105" xfId="19312"/>
    <cellStyle name="Separador de milhares 27 105 2" xfId="28517"/>
    <cellStyle name="Separador de milhares 27 106" xfId="19313"/>
    <cellStyle name="Separador de milhares 27 106 2" xfId="28518"/>
    <cellStyle name="Separador de milhares 27 107" xfId="28510"/>
    <cellStyle name="Separador de milhares 27 11" xfId="19314"/>
    <cellStyle name="Separador de milhares 27 11 2" xfId="28519"/>
    <cellStyle name="Separador de milhares 27 12" xfId="19315"/>
    <cellStyle name="Separador de milhares 27 12 2" xfId="28520"/>
    <cellStyle name="Separador de milhares 27 13" xfId="19316"/>
    <cellStyle name="Separador de milhares 27 13 2" xfId="28521"/>
    <cellStyle name="Separador de milhares 27 14" xfId="19317"/>
    <cellStyle name="Separador de milhares 27 14 2" xfId="28522"/>
    <cellStyle name="Separador de milhares 27 15" xfId="19318"/>
    <cellStyle name="Separador de milhares 27 15 2" xfId="28523"/>
    <cellStyle name="Separador de milhares 27 16" xfId="19319"/>
    <cellStyle name="Separador de milhares 27 16 2" xfId="28524"/>
    <cellStyle name="Separador de milhares 27 17" xfId="19320"/>
    <cellStyle name="Separador de milhares 27 17 2" xfId="28525"/>
    <cellStyle name="Separador de milhares 27 18" xfId="19321"/>
    <cellStyle name="Separador de milhares 27 18 2" xfId="28526"/>
    <cellStyle name="Separador de milhares 27 19" xfId="19322"/>
    <cellStyle name="Separador de milhares 27 19 2" xfId="28527"/>
    <cellStyle name="Separador de milhares 27 2" xfId="19323"/>
    <cellStyle name="Separador de milhares 27 2 2" xfId="28528"/>
    <cellStyle name="Separador de milhares 27 20" xfId="19324"/>
    <cellStyle name="Separador de milhares 27 20 2" xfId="28529"/>
    <cellStyle name="Separador de milhares 27 21" xfId="19325"/>
    <cellStyle name="Separador de milhares 27 21 2" xfId="28530"/>
    <cellStyle name="Separador de milhares 27 22" xfId="19326"/>
    <cellStyle name="Separador de milhares 27 22 2" xfId="28531"/>
    <cellStyle name="Separador de milhares 27 23" xfId="19327"/>
    <cellStyle name="Separador de milhares 27 23 2" xfId="28532"/>
    <cellStyle name="Separador de milhares 27 24" xfId="19328"/>
    <cellStyle name="Separador de milhares 27 24 2" xfId="28533"/>
    <cellStyle name="Separador de milhares 27 25" xfId="19329"/>
    <cellStyle name="Separador de milhares 27 25 2" xfId="28534"/>
    <cellStyle name="Separador de milhares 27 26" xfId="19330"/>
    <cellStyle name="Separador de milhares 27 26 2" xfId="28535"/>
    <cellStyle name="Separador de milhares 27 27" xfId="19331"/>
    <cellStyle name="Separador de milhares 27 27 2" xfId="28536"/>
    <cellStyle name="Separador de milhares 27 28" xfId="19332"/>
    <cellStyle name="Separador de milhares 27 28 2" xfId="28537"/>
    <cellStyle name="Separador de milhares 27 29" xfId="19333"/>
    <cellStyle name="Separador de milhares 27 29 2" xfId="28538"/>
    <cellStyle name="Separador de milhares 27 3" xfId="19334"/>
    <cellStyle name="Separador de milhares 27 3 2" xfId="28539"/>
    <cellStyle name="Separador de milhares 27 30" xfId="19335"/>
    <cellStyle name="Separador de milhares 27 30 2" xfId="28540"/>
    <cellStyle name="Separador de milhares 27 31" xfId="19336"/>
    <cellStyle name="Separador de milhares 27 31 2" xfId="28541"/>
    <cellStyle name="Separador de milhares 27 32" xfId="19337"/>
    <cellStyle name="Separador de milhares 27 32 2" xfId="28542"/>
    <cellStyle name="Separador de milhares 27 33" xfId="19338"/>
    <cellStyle name="Separador de milhares 27 33 2" xfId="28543"/>
    <cellStyle name="Separador de milhares 27 34" xfId="19339"/>
    <cellStyle name="Separador de milhares 27 34 2" xfId="28544"/>
    <cellStyle name="Separador de milhares 27 35" xfId="19340"/>
    <cellStyle name="Separador de milhares 27 35 2" xfId="28545"/>
    <cellStyle name="Separador de milhares 27 36" xfId="19341"/>
    <cellStyle name="Separador de milhares 27 36 2" xfId="28546"/>
    <cellStyle name="Separador de milhares 27 37" xfId="19342"/>
    <cellStyle name="Separador de milhares 27 37 2" xfId="28547"/>
    <cellStyle name="Separador de milhares 27 38" xfId="19343"/>
    <cellStyle name="Separador de milhares 27 38 2" xfId="28548"/>
    <cellStyle name="Separador de milhares 27 39" xfId="19344"/>
    <cellStyle name="Separador de milhares 27 39 2" xfId="28549"/>
    <cellStyle name="Separador de milhares 27 4" xfId="19345"/>
    <cellStyle name="Separador de milhares 27 4 2" xfId="28550"/>
    <cellStyle name="Separador de milhares 27 40" xfId="19346"/>
    <cellStyle name="Separador de milhares 27 40 2" xfId="28551"/>
    <cellStyle name="Separador de milhares 27 41" xfId="19347"/>
    <cellStyle name="Separador de milhares 27 41 2" xfId="28552"/>
    <cellStyle name="Separador de milhares 27 42" xfId="19348"/>
    <cellStyle name="Separador de milhares 27 42 2" xfId="28553"/>
    <cellStyle name="Separador de milhares 27 43" xfId="19349"/>
    <cellStyle name="Separador de milhares 27 43 2" xfId="28554"/>
    <cellStyle name="Separador de milhares 27 44" xfId="19350"/>
    <cellStyle name="Separador de milhares 27 44 2" xfId="28555"/>
    <cellStyle name="Separador de milhares 27 45" xfId="19351"/>
    <cellStyle name="Separador de milhares 27 45 2" xfId="28556"/>
    <cellStyle name="Separador de milhares 27 46" xfId="19352"/>
    <cellStyle name="Separador de milhares 27 46 2" xfId="28557"/>
    <cellStyle name="Separador de milhares 27 47" xfId="19353"/>
    <cellStyle name="Separador de milhares 27 47 2" xfId="28558"/>
    <cellStyle name="Separador de milhares 27 48" xfId="19354"/>
    <cellStyle name="Separador de milhares 27 48 2" xfId="28559"/>
    <cellStyle name="Separador de milhares 27 49" xfId="19355"/>
    <cellStyle name="Separador de milhares 27 49 2" xfId="28560"/>
    <cellStyle name="Separador de milhares 27 5" xfId="19356"/>
    <cellStyle name="Separador de milhares 27 5 2" xfId="28561"/>
    <cellStyle name="Separador de milhares 27 50" xfId="19357"/>
    <cellStyle name="Separador de milhares 27 50 2" xfId="28562"/>
    <cellStyle name="Separador de milhares 27 51" xfId="19358"/>
    <cellStyle name="Separador de milhares 27 51 2" xfId="28563"/>
    <cellStyle name="Separador de milhares 27 52" xfId="19359"/>
    <cellStyle name="Separador de milhares 27 52 2" xfId="28564"/>
    <cellStyle name="Separador de milhares 27 53" xfId="19360"/>
    <cellStyle name="Separador de milhares 27 53 2" xfId="28565"/>
    <cellStyle name="Separador de milhares 27 54" xfId="19361"/>
    <cellStyle name="Separador de milhares 27 54 2" xfId="28566"/>
    <cellStyle name="Separador de milhares 27 55" xfId="19362"/>
    <cellStyle name="Separador de milhares 27 55 2" xfId="28567"/>
    <cellStyle name="Separador de milhares 27 56" xfId="19363"/>
    <cellStyle name="Separador de milhares 27 56 2" xfId="28568"/>
    <cellStyle name="Separador de milhares 27 57" xfId="19364"/>
    <cellStyle name="Separador de milhares 27 57 2" xfId="28569"/>
    <cellStyle name="Separador de milhares 27 58" xfId="19365"/>
    <cellStyle name="Separador de milhares 27 58 2" xfId="28570"/>
    <cellStyle name="Separador de milhares 27 59" xfId="19366"/>
    <cellStyle name="Separador de milhares 27 59 2" xfId="28571"/>
    <cellStyle name="Separador de milhares 27 6" xfId="19367"/>
    <cellStyle name="Separador de milhares 27 6 2" xfId="28572"/>
    <cellStyle name="Separador de milhares 27 60" xfId="19368"/>
    <cellStyle name="Separador de milhares 27 60 2" xfId="28573"/>
    <cellStyle name="Separador de milhares 27 61" xfId="19369"/>
    <cellStyle name="Separador de milhares 27 61 2" xfId="28574"/>
    <cellStyle name="Separador de milhares 27 62" xfId="19370"/>
    <cellStyle name="Separador de milhares 27 62 2" xfId="28575"/>
    <cellStyle name="Separador de milhares 27 63" xfId="19371"/>
    <cellStyle name="Separador de milhares 27 63 2" xfId="28576"/>
    <cellStyle name="Separador de milhares 27 64" xfId="19372"/>
    <cellStyle name="Separador de milhares 27 64 2" xfId="28577"/>
    <cellStyle name="Separador de milhares 27 65" xfId="19373"/>
    <cellStyle name="Separador de milhares 27 65 2" xfId="28578"/>
    <cellStyle name="Separador de milhares 27 66" xfId="19374"/>
    <cellStyle name="Separador de milhares 27 66 2" xfId="28579"/>
    <cellStyle name="Separador de milhares 27 67" xfId="19375"/>
    <cellStyle name="Separador de milhares 27 67 2" xfId="28580"/>
    <cellStyle name="Separador de milhares 27 68" xfId="19376"/>
    <cellStyle name="Separador de milhares 27 68 2" xfId="28581"/>
    <cellStyle name="Separador de milhares 27 69" xfId="19377"/>
    <cellStyle name="Separador de milhares 27 69 2" xfId="28582"/>
    <cellStyle name="Separador de milhares 27 7" xfId="19378"/>
    <cellStyle name="Separador de milhares 27 7 2" xfId="28583"/>
    <cellStyle name="Separador de milhares 27 70" xfId="19379"/>
    <cellStyle name="Separador de milhares 27 70 2" xfId="28584"/>
    <cellStyle name="Separador de milhares 27 71" xfId="19380"/>
    <cellStyle name="Separador de milhares 27 71 2" xfId="28585"/>
    <cellStyle name="Separador de milhares 27 72" xfId="19381"/>
    <cellStyle name="Separador de milhares 27 72 2" xfId="28586"/>
    <cellStyle name="Separador de milhares 27 73" xfId="19382"/>
    <cellStyle name="Separador de milhares 27 73 2" xfId="28587"/>
    <cellStyle name="Separador de milhares 27 74" xfId="19383"/>
    <cellStyle name="Separador de milhares 27 74 2" xfId="28588"/>
    <cellStyle name="Separador de milhares 27 75" xfId="19384"/>
    <cellStyle name="Separador de milhares 27 75 2" xfId="28589"/>
    <cellStyle name="Separador de milhares 27 76" xfId="19385"/>
    <cellStyle name="Separador de milhares 27 76 2" xfId="28590"/>
    <cellStyle name="Separador de milhares 27 77" xfId="19386"/>
    <cellStyle name="Separador de milhares 27 77 2" xfId="28591"/>
    <cellStyle name="Separador de milhares 27 78" xfId="19387"/>
    <cellStyle name="Separador de milhares 27 78 2" xfId="28592"/>
    <cellStyle name="Separador de milhares 27 79" xfId="19388"/>
    <cellStyle name="Separador de milhares 27 79 2" xfId="28593"/>
    <cellStyle name="Separador de milhares 27 8" xfId="19389"/>
    <cellStyle name="Separador de milhares 27 8 2" xfId="28594"/>
    <cellStyle name="Separador de milhares 27 80" xfId="19390"/>
    <cellStyle name="Separador de milhares 27 80 2" xfId="28595"/>
    <cellStyle name="Separador de milhares 27 81" xfId="19391"/>
    <cellStyle name="Separador de milhares 27 81 2" xfId="28596"/>
    <cellStyle name="Separador de milhares 27 82" xfId="19392"/>
    <cellStyle name="Separador de milhares 27 82 2" xfId="28597"/>
    <cellStyle name="Separador de milhares 27 83" xfId="19393"/>
    <cellStyle name="Separador de milhares 27 83 2" xfId="28598"/>
    <cellStyle name="Separador de milhares 27 84" xfId="19394"/>
    <cellStyle name="Separador de milhares 27 84 2" xfId="28599"/>
    <cellStyle name="Separador de milhares 27 85" xfId="19395"/>
    <cellStyle name="Separador de milhares 27 85 2" xfId="28600"/>
    <cellStyle name="Separador de milhares 27 86" xfId="19396"/>
    <cellStyle name="Separador de milhares 27 86 2" xfId="28601"/>
    <cellStyle name="Separador de milhares 27 87" xfId="19397"/>
    <cellStyle name="Separador de milhares 27 87 2" xfId="28602"/>
    <cellStyle name="Separador de milhares 27 88" xfId="19398"/>
    <cellStyle name="Separador de milhares 27 88 2" xfId="28603"/>
    <cellStyle name="Separador de milhares 27 89" xfId="19399"/>
    <cellStyle name="Separador de milhares 27 89 2" xfId="28604"/>
    <cellStyle name="Separador de milhares 27 9" xfId="19400"/>
    <cellStyle name="Separador de milhares 27 9 2" xfId="28605"/>
    <cellStyle name="Separador de milhares 27 90" xfId="19401"/>
    <cellStyle name="Separador de milhares 27 90 2" xfId="28606"/>
    <cellStyle name="Separador de milhares 27 91" xfId="19402"/>
    <cellStyle name="Separador de milhares 27 91 2" xfId="28607"/>
    <cellStyle name="Separador de milhares 27 92" xfId="19403"/>
    <cellStyle name="Separador de milhares 27 92 2" xfId="28608"/>
    <cellStyle name="Separador de milhares 27 93" xfId="19404"/>
    <cellStyle name="Separador de milhares 27 93 2" xfId="28609"/>
    <cellStyle name="Separador de milhares 27 94" xfId="19405"/>
    <cellStyle name="Separador de milhares 27 94 2" xfId="28610"/>
    <cellStyle name="Separador de milhares 27 95" xfId="19406"/>
    <cellStyle name="Separador de milhares 27 95 2" xfId="28611"/>
    <cellStyle name="Separador de milhares 27 96" xfId="19407"/>
    <cellStyle name="Separador de milhares 27 96 2" xfId="28612"/>
    <cellStyle name="Separador de milhares 27 97" xfId="19408"/>
    <cellStyle name="Separador de milhares 27 97 2" xfId="28613"/>
    <cellStyle name="Separador de milhares 27 98" xfId="19409"/>
    <cellStyle name="Separador de milhares 27 98 2" xfId="28614"/>
    <cellStyle name="Separador de milhares 27 99" xfId="19410"/>
    <cellStyle name="Separador de milhares 27 99 2" xfId="28615"/>
    <cellStyle name="Separador de milhares 28" xfId="19411"/>
    <cellStyle name="Separador de milhares 28 2" xfId="19412"/>
    <cellStyle name="Separador de milhares 28 2 2" xfId="28617"/>
    <cellStyle name="Separador de milhares 28 3" xfId="19413"/>
    <cellStyle name="Separador de milhares 28 3 2" xfId="28618"/>
    <cellStyle name="Separador de milhares 28 4" xfId="19414"/>
    <cellStyle name="Separador de milhares 28 4 2" xfId="28619"/>
    <cellStyle name="Separador de milhares 28 5" xfId="19415"/>
    <cellStyle name="Separador de milhares 28 5 2" xfId="28620"/>
    <cellStyle name="Separador de milhares 28 6" xfId="19416"/>
    <cellStyle name="Separador de milhares 28 6 2" xfId="28621"/>
    <cellStyle name="Separador de milhares 28 7" xfId="28616"/>
    <cellStyle name="Separador de milhares 29" xfId="19417"/>
    <cellStyle name="Separador de milhares 29 2" xfId="28622"/>
    <cellStyle name="Separador de milhares 3" xfId="19418"/>
    <cellStyle name="Separador de milhares 3 10" xfId="19419"/>
    <cellStyle name="Separador de milhares 3 10 2" xfId="19420"/>
    <cellStyle name="Separador de milhares 3 10 2 2" xfId="28625"/>
    <cellStyle name="Separador de milhares 3 10 3" xfId="19421"/>
    <cellStyle name="Separador de milhares 3 10 3 2" xfId="28626"/>
    <cellStyle name="Separador de milhares 3 10 4" xfId="19422"/>
    <cellStyle name="Separador de milhares 3 10 4 2" xfId="28627"/>
    <cellStyle name="Separador de milhares 3 10 5" xfId="19423"/>
    <cellStyle name="Separador de milhares 3 10 5 2" xfId="28628"/>
    <cellStyle name="Separador de milhares 3 10 6" xfId="19424"/>
    <cellStyle name="Separador de milhares 3 10 6 2" xfId="28629"/>
    <cellStyle name="Separador de milhares 3 10 7" xfId="19425"/>
    <cellStyle name="Separador de milhares 3 10 7 2" xfId="28630"/>
    <cellStyle name="Separador de milhares 3 10 8" xfId="28624"/>
    <cellStyle name="Separador de milhares 3 11" xfId="19426"/>
    <cellStyle name="Separador de milhares 3 11 2" xfId="19427"/>
    <cellStyle name="Separador de milhares 3 11 2 2" xfId="28632"/>
    <cellStyle name="Separador de milhares 3 11 3" xfId="19428"/>
    <cellStyle name="Separador de milhares 3 11 3 2" xfId="28633"/>
    <cellStyle name="Separador de milhares 3 11 4" xfId="19429"/>
    <cellStyle name="Separador de milhares 3 11 4 2" xfId="28634"/>
    <cellStyle name="Separador de milhares 3 11 5" xfId="19430"/>
    <cellStyle name="Separador de milhares 3 11 5 2" xfId="28635"/>
    <cellStyle name="Separador de milhares 3 11 6" xfId="19431"/>
    <cellStyle name="Separador de milhares 3 11 6 2" xfId="28636"/>
    <cellStyle name="Separador de milhares 3 11 7" xfId="19432"/>
    <cellStyle name="Separador de milhares 3 11 7 2" xfId="28637"/>
    <cellStyle name="Separador de milhares 3 11 8" xfId="28631"/>
    <cellStyle name="Separador de milhares 3 12" xfId="19433"/>
    <cellStyle name="Separador de milhares 3 12 2" xfId="19434"/>
    <cellStyle name="Separador de milhares 3 12 2 2" xfId="28639"/>
    <cellStyle name="Separador de milhares 3 12 3" xfId="19435"/>
    <cellStyle name="Separador de milhares 3 12 3 2" xfId="28640"/>
    <cellStyle name="Separador de milhares 3 12 4" xfId="19436"/>
    <cellStyle name="Separador de milhares 3 12 4 2" xfId="28641"/>
    <cellStyle name="Separador de milhares 3 12 5" xfId="19437"/>
    <cellStyle name="Separador de milhares 3 12 5 2" xfId="28642"/>
    <cellStyle name="Separador de milhares 3 12 6" xfId="19438"/>
    <cellStyle name="Separador de milhares 3 12 6 2" xfId="28643"/>
    <cellStyle name="Separador de milhares 3 12 7" xfId="19439"/>
    <cellStyle name="Separador de milhares 3 12 7 2" xfId="28644"/>
    <cellStyle name="Separador de milhares 3 12 8" xfId="28638"/>
    <cellStyle name="Separador de milhares 3 13" xfId="19440"/>
    <cellStyle name="Separador de milhares 3 13 2" xfId="19441"/>
    <cellStyle name="Separador de milhares 3 13 2 2" xfId="28646"/>
    <cellStyle name="Separador de milhares 3 13 3" xfId="19442"/>
    <cellStyle name="Separador de milhares 3 13 3 2" xfId="28647"/>
    <cellStyle name="Separador de milhares 3 13 4" xfId="19443"/>
    <cellStyle name="Separador de milhares 3 13 4 2" xfId="28648"/>
    <cellStyle name="Separador de milhares 3 13 5" xfId="19444"/>
    <cellStyle name="Separador de milhares 3 13 5 2" xfId="28649"/>
    <cellStyle name="Separador de milhares 3 13 6" xfId="19445"/>
    <cellStyle name="Separador de milhares 3 13 6 2" xfId="28650"/>
    <cellStyle name="Separador de milhares 3 13 7" xfId="19446"/>
    <cellStyle name="Separador de milhares 3 13 7 2" xfId="28651"/>
    <cellStyle name="Separador de milhares 3 13 8" xfId="28645"/>
    <cellStyle name="Separador de milhares 3 14" xfId="19447"/>
    <cellStyle name="Separador de milhares 3 14 2" xfId="19448"/>
    <cellStyle name="Separador de milhares 3 14 2 2" xfId="28653"/>
    <cellStyle name="Separador de milhares 3 14 3" xfId="19449"/>
    <cellStyle name="Separador de milhares 3 14 3 2" xfId="28654"/>
    <cellStyle name="Separador de milhares 3 14 4" xfId="19450"/>
    <cellStyle name="Separador de milhares 3 14 4 2" xfId="28655"/>
    <cellStyle name="Separador de milhares 3 14 5" xfId="19451"/>
    <cellStyle name="Separador de milhares 3 14 5 2" xfId="28656"/>
    <cellStyle name="Separador de milhares 3 14 6" xfId="19452"/>
    <cellStyle name="Separador de milhares 3 14 6 2" xfId="28657"/>
    <cellStyle name="Separador de milhares 3 14 7" xfId="19453"/>
    <cellStyle name="Separador de milhares 3 14 7 2" xfId="28658"/>
    <cellStyle name="Separador de milhares 3 14 8" xfId="28652"/>
    <cellStyle name="Separador de milhares 3 15" xfId="19454"/>
    <cellStyle name="Separador de milhares 3 15 2" xfId="19455"/>
    <cellStyle name="Separador de milhares 3 15 2 2" xfId="28660"/>
    <cellStyle name="Separador de milhares 3 15 3" xfId="19456"/>
    <cellStyle name="Separador de milhares 3 15 3 2" xfId="28661"/>
    <cellStyle name="Separador de milhares 3 15 4" xfId="19457"/>
    <cellStyle name="Separador de milhares 3 15 4 2" xfId="28662"/>
    <cellStyle name="Separador de milhares 3 15 5" xfId="19458"/>
    <cellStyle name="Separador de milhares 3 15 5 2" xfId="28663"/>
    <cellStyle name="Separador de milhares 3 15 6" xfId="19459"/>
    <cellStyle name="Separador de milhares 3 15 6 2" xfId="28664"/>
    <cellStyle name="Separador de milhares 3 15 7" xfId="19460"/>
    <cellStyle name="Separador de milhares 3 15 7 2" xfId="28665"/>
    <cellStyle name="Separador de milhares 3 15 8" xfId="28659"/>
    <cellStyle name="Separador de milhares 3 16" xfId="19461"/>
    <cellStyle name="Separador de milhares 3 16 2" xfId="19462"/>
    <cellStyle name="Separador de milhares 3 16 2 2" xfId="28667"/>
    <cellStyle name="Separador de milhares 3 16 3" xfId="19463"/>
    <cellStyle name="Separador de milhares 3 16 3 2" xfId="28668"/>
    <cellStyle name="Separador de milhares 3 16 4" xfId="19464"/>
    <cellStyle name="Separador de milhares 3 16 4 2" xfId="28669"/>
    <cellStyle name="Separador de milhares 3 16 5" xfId="19465"/>
    <cellStyle name="Separador de milhares 3 16 5 2" xfId="28670"/>
    <cellStyle name="Separador de milhares 3 16 6" xfId="19466"/>
    <cellStyle name="Separador de milhares 3 16 6 2" xfId="28671"/>
    <cellStyle name="Separador de milhares 3 16 7" xfId="19467"/>
    <cellStyle name="Separador de milhares 3 16 7 2" xfId="28672"/>
    <cellStyle name="Separador de milhares 3 16 8" xfId="28666"/>
    <cellStyle name="Separador de milhares 3 17" xfId="19468"/>
    <cellStyle name="Separador de milhares 3 17 2" xfId="28673"/>
    <cellStyle name="Separador de milhares 3 18" xfId="28623"/>
    <cellStyle name="Separador de milhares 3 2" xfId="19469"/>
    <cellStyle name="Separador de milhares 3 2 10" xfId="19470"/>
    <cellStyle name="Separador de milhares 3 2 10 2" xfId="28675"/>
    <cellStyle name="Separador de milhares 3 2 100" xfId="19471"/>
    <cellStyle name="Separador de milhares 3 2 100 2" xfId="28676"/>
    <cellStyle name="Separador de milhares 3 2 101" xfId="19472"/>
    <cellStyle name="Separador de milhares 3 2 101 2" xfId="28677"/>
    <cellStyle name="Separador de milhares 3 2 102" xfId="19473"/>
    <cellStyle name="Separador de milhares 3 2 102 2" xfId="28678"/>
    <cellStyle name="Separador de milhares 3 2 103" xfId="19474"/>
    <cellStyle name="Separador de milhares 3 2 103 2" xfId="28679"/>
    <cellStyle name="Separador de milhares 3 2 104" xfId="19475"/>
    <cellStyle name="Separador de milhares 3 2 104 2" xfId="28680"/>
    <cellStyle name="Separador de milhares 3 2 105" xfId="19476"/>
    <cellStyle name="Separador de milhares 3 2 105 2" xfId="28681"/>
    <cellStyle name="Separador de milhares 3 2 106" xfId="19477"/>
    <cellStyle name="Separador de milhares 3 2 106 2" xfId="28682"/>
    <cellStyle name="Separador de milhares 3 2 107" xfId="19478"/>
    <cellStyle name="Separador de milhares 3 2 107 2" xfId="28683"/>
    <cellStyle name="Separador de milhares 3 2 108" xfId="19479"/>
    <cellStyle name="Separador de milhares 3 2 108 2" xfId="28684"/>
    <cellStyle name="Separador de milhares 3 2 109" xfId="19480"/>
    <cellStyle name="Separador de milhares 3 2 109 2" xfId="28685"/>
    <cellStyle name="Separador de milhares 3 2 11" xfId="19481"/>
    <cellStyle name="Separador de milhares 3 2 11 2" xfId="28686"/>
    <cellStyle name="Separador de milhares 3 2 110" xfId="19482"/>
    <cellStyle name="Separador de milhares 3 2 110 2" xfId="28687"/>
    <cellStyle name="Separador de milhares 3 2 111" xfId="19483"/>
    <cellStyle name="Separador de milhares 3 2 111 2" xfId="28688"/>
    <cellStyle name="Separador de milhares 3 2 112" xfId="19484"/>
    <cellStyle name="Separador de milhares 3 2 112 2" xfId="28689"/>
    <cellStyle name="Separador de milhares 3 2 113" xfId="19485"/>
    <cellStyle name="Separador de milhares 3 2 113 2" xfId="28690"/>
    <cellStyle name="Separador de milhares 3 2 114" xfId="19486"/>
    <cellStyle name="Separador de milhares 3 2 114 2" xfId="28691"/>
    <cellStyle name="Separador de milhares 3 2 115" xfId="19487"/>
    <cellStyle name="Separador de milhares 3 2 115 2" xfId="28692"/>
    <cellStyle name="Separador de milhares 3 2 116" xfId="19488"/>
    <cellStyle name="Separador de milhares 3 2 116 2" xfId="28693"/>
    <cellStyle name="Separador de milhares 3 2 117" xfId="19489"/>
    <cellStyle name="Separador de milhares 3 2 117 2" xfId="28694"/>
    <cellStyle name="Separador de milhares 3 2 118" xfId="19490"/>
    <cellStyle name="Separador de milhares 3 2 118 2" xfId="28695"/>
    <cellStyle name="Separador de milhares 3 2 119" xfId="19491"/>
    <cellStyle name="Separador de milhares 3 2 119 2" xfId="28696"/>
    <cellStyle name="Separador de milhares 3 2 12" xfId="19492"/>
    <cellStyle name="Separador de milhares 3 2 12 2" xfId="28697"/>
    <cellStyle name="Separador de milhares 3 2 120" xfId="19493"/>
    <cellStyle name="Separador de milhares 3 2 120 2" xfId="28698"/>
    <cellStyle name="Separador de milhares 3 2 121" xfId="19494"/>
    <cellStyle name="Separador de milhares 3 2 121 2" xfId="28699"/>
    <cellStyle name="Separador de milhares 3 2 122" xfId="19495"/>
    <cellStyle name="Separador de milhares 3 2 122 2" xfId="28700"/>
    <cellStyle name="Separador de milhares 3 2 123" xfId="19496"/>
    <cellStyle name="Separador de milhares 3 2 123 2" xfId="28701"/>
    <cellStyle name="Separador de milhares 3 2 124" xfId="19497"/>
    <cellStyle name="Separador de milhares 3 2 124 2" xfId="28702"/>
    <cellStyle name="Separador de milhares 3 2 125" xfId="19498"/>
    <cellStyle name="Separador de milhares 3 2 125 2" xfId="28703"/>
    <cellStyle name="Separador de milhares 3 2 126" xfId="19499"/>
    <cellStyle name="Separador de milhares 3 2 126 2" xfId="28704"/>
    <cellStyle name="Separador de milhares 3 2 127" xfId="19500"/>
    <cellStyle name="Separador de milhares 3 2 127 2" xfId="28705"/>
    <cellStyle name="Separador de milhares 3 2 128" xfId="19501"/>
    <cellStyle name="Separador de milhares 3 2 128 2" xfId="28706"/>
    <cellStyle name="Separador de milhares 3 2 129" xfId="19502"/>
    <cellStyle name="Separador de milhares 3 2 129 2" xfId="28707"/>
    <cellStyle name="Separador de milhares 3 2 13" xfId="19503"/>
    <cellStyle name="Separador de milhares 3 2 13 2" xfId="28708"/>
    <cellStyle name="Separador de milhares 3 2 130" xfId="19504"/>
    <cellStyle name="Separador de milhares 3 2 130 2" xfId="28709"/>
    <cellStyle name="Separador de milhares 3 2 131" xfId="19505"/>
    <cellStyle name="Separador de milhares 3 2 131 2" xfId="28710"/>
    <cellStyle name="Separador de milhares 3 2 132" xfId="19506"/>
    <cellStyle name="Separador de milhares 3 2 132 2" xfId="28711"/>
    <cellStyle name="Separador de milhares 3 2 133" xfId="19507"/>
    <cellStyle name="Separador de milhares 3 2 133 2" xfId="28712"/>
    <cellStyle name="Separador de milhares 3 2 134" xfId="19508"/>
    <cellStyle name="Separador de milhares 3 2 134 2" xfId="28713"/>
    <cellStyle name="Separador de milhares 3 2 135" xfId="19509"/>
    <cellStyle name="Separador de milhares 3 2 135 2" xfId="28714"/>
    <cellStyle name="Separador de milhares 3 2 136" xfId="19510"/>
    <cellStyle name="Separador de milhares 3 2 136 2" xfId="28715"/>
    <cellStyle name="Separador de milhares 3 2 137" xfId="19511"/>
    <cellStyle name="Separador de milhares 3 2 137 2" xfId="28716"/>
    <cellStyle name="Separador de milhares 3 2 138" xfId="19512"/>
    <cellStyle name="Separador de milhares 3 2 138 2" xfId="28717"/>
    <cellStyle name="Separador de milhares 3 2 139" xfId="19513"/>
    <cellStyle name="Separador de milhares 3 2 139 2" xfId="28718"/>
    <cellStyle name="Separador de milhares 3 2 14" xfId="19514"/>
    <cellStyle name="Separador de milhares 3 2 14 2" xfId="28719"/>
    <cellStyle name="Separador de milhares 3 2 140" xfId="19515"/>
    <cellStyle name="Separador de milhares 3 2 140 2" xfId="28720"/>
    <cellStyle name="Separador de milhares 3 2 141" xfId="19516"/>
    <cellStyle name="Separador de milhares 3 2 141 2" xfId="28721"/>
    <cellStyle name="Separador de milhares 3 2 142" xfId="19517"/>
    <cellStyle name="Separador de milhares 3 2 142 2" xfId="28722"/>
    <cellStyle name="Separador de milhares 3 2 143" xfId="19518"/>
    <cellStyle name="Separador de milhares 3 2 143 2" xfId="28723"/>
    <cellStyle name="Separador de milhares 3 2 144" xfId="19519"/>
    <cellStyle name="Separador de milhares 3 2 144 2" xfId="28724"/>
    <cellStyle name="Separador de milhares 3 2 145" xfId="19520"/>
    <cellStyle name="Separador de milhares 3 2 145 2" xfId="28725"/>
    <cellStyle name="Separador de milhares 3 2 146" xfId="19521"/>
    <cellStyle name="Separador de milhares 3 2 146 2" xfId="28726"/>
    <cellStyle name="Separador de milhares 3 2 147" xfId="19522"/>
    <cellStyle name="Separador de milhares 3 2 147 2" xfId="28727"/>
    <cellStyle name="Separador de milhares 3 2 148" xfId="19523"/>
    <cellStyle name="Separador de milhares 3 2 148 2" xfId="28728"/>
    <cellStyle name="Separador de milhares 3 2 149" xfId="19524"/>
    <cellStyle name="Separador de milhares 3 2 149 2" xfId="28729"/>
    <cellStyle name="Separador de milhares 3 2 15" xfId="19525"/>
    <cellStyle name="Separador de milhares 3 2 15 2" xfId="28730"/>
    <cellStyle name="Separador de milhares 3 2 150" xfId="19526"/>
    <cellStyle name="Separador de milhares 3 2 150 2" xfId="28731"/>
    <cellStyle name="Separador de milhares 3 2 151" xfId="19527"/>
    <cellStyle name="Separador de milhares 3 2 151 2" xfId="28732"/>
    <cellStyle name="Separador de milhares 3 2 152" xfId="19528"/>
    <cellStyle name="Separador de milhares 3 2 152 2" xfId="28733"/>
    <cellStyle name="Separador de milhares 3 2 153" xfId="19529"/>
    <cellStyle name="Separador de milhares 3 2 153 2" xfId="28734"/>
    <cellStyle name="Separador de milhares 3 2 153 7" xfId="19530"/>
    <cellStyle name="Separador de milhares 3 2 153 7 2" xfId="28735"/>
    <cellStyle name="Separador de milhares 3 2 154" xfId="19531"/>
    <cellStyle name="Separador de milhares 3 2 154 2" xfId="28736"/>
    <cellStyle name="Separador de milhares 3 2 155" xfId="19532"/>
    <cellStyle name="Separador de milhares 3 2 155 2" xfId="28737"/>
    <cellStyle name="Separador de milhares 3 2 156" xfId="19533"/>
    <cellStyle name="Separador de milhares 3 2 156 2" xfId="28738"/>
    <cellStyle name="Separador de milhares 3 2 157" xfId="19534"/>
    <cellStyle name="Separador de milhares 3 2 157 2" xfId="28739"/>
    <cellStyle name="Separador de milhares 3 2 158" xfId="19535"/>
    <cellStyle name="Separador de milhares 3 2 158 2" xfId="28740"/>
    <cellStyle name="Separador de milhares 3 2 159" xfId="19536"/>
    <cellStyle name="Separador de milhares 3 2 159 2" xfId="28741"/>
    <cellStyle name="Separador de milhares 3 2 16" xfId="19537"/>
    <cellStyle name="Separador de milhares 3 2 16 2" xfId="28742"/>
    <cellStyle name="Separador de milhares 3 2 160" xfId="19538"/>
    <cellStyle name="Separador de milhares 3 2 160 2" xfId="28743"/>
    <cellStyle name="Separador de milhares 3 2 161" xfId="19539"/>
    <cellStyle name="Separador de milhares 3 2 161 2" xfId="28744"/>
    <cellStyle name="Separador de milhares 3 2 162" xfId="19540"/>
    <cellStyle name="Separador de milhares 3 2 162 2" xfId="28745"/>
    <cellStyle name="Separador de milhares 3 2 163" xfId="19541"/>
    <cellStyle name="Separador de milhares 3 2 163 2" xfId="28746"/>
    <cellStyle name="Separador de milhares 3 2 164" xfId="19542"/>
    <cellStyle name="Separador de milhares 3 2 164 2" xfId="28747"/>
    <cellStyle name="Separador de milhares 3 2 165" xfId="19543"/>
    <cellStyle name="Separador de milhares 3 2 165 2" xfId="28748"/>
    <cellStyle name="Separador de milhares 3 2 166" xfId="19544"/>
    <cellStyle name="Separador de milhares 3 2 166 2" xfId="28749"/>
    <cellStyle name="Separador de milhares 3 2 167" xfId="19545"/>
    <cellStyle name="Separador de milhares 3 2 167 2" xfId="28750"/>
    <cellStyle name="Separador de milhares 3 2 168" xfId="19546"/>
    <cellStyle name="Separador de milhares 3 2 168 2" xfId="28751"/>
    <cellStyle name="Separador de milhares 3 2 169" xfId="19547"/>
    <cellStyle name="Separador de milhares 3 2 169 2" xfId="28752"/>
    <cellStyle name="Separador de milhares 3 2 17" xfId="19548"/>
    <cellStyle name="Separador de milhares 3 2 17 2" xfId="28753"/>
    <cellStyle name="Separador de milhares 3 2 170" xfId="19549"/>
    <cellStyle name="Separador de milhares 3 2 170 2" xfId="28754"/>
    <cellStyle name="Separador de milhares 3 2 171" xfId="19550"/>
    <cellStyle name="Separador de milhares 3 2 171 2" xfId="28755"/>
    <cellStyle name="Separador de milhares 3 2 172" xfId="19551"/>
    <cellStyle name="Separador de milhares 3 2 172 2" xfId="28756"/>
    <cellStyle name="Separador de milhares 3 2 173" xfId="19552"/>
    <cellStyle name="Separador de milhares 3 2 173 2" xfId="28757"/>
    <cellStyle name="Separador de milhares 3 2 174" xfId="19553"/>
    <cellStyle name="Separador de milhares 3 2 174 2" xfId="28758"/>
    <cellStyle name="Separador de milhares 3 2 175" xfId="19554"/>
    <cellStyle name="Separador de milhares 3 2 175 2" xfId="28759"/>
    <cellStyle name="Separador de milhares 3 2 176" xfId="19555"/>
    <cellStyle name="Separador de milhares 3 2 176 2" xfId="28760"/>
    <cellStyle name="Separador de milhares 3 2 177" xfId="19556"/>
    <cellStyle name="Separador de milhares 3 2 177 2" xfId="28761"/>
    <cellStyle name="Separador de milhares 3 2 178" xfId="19557"/>
    <cellStyle name="Separador de milhares 3 2 178 2" xfId="28762"/>
    <cellStyle name="Separador de milhares 3 2 179" xfId="19558"/>
    <cellStyle name="Separador de milhares 3 2 179 2" xfId="28763"/>
    <cellStyle name="Separador de milhares 3 2 18" xfId="19559"/>
    <cellStyle name="Separador de milhares 3 2 18 2" xfId="28764"/>
    <cellStyle name="Separador de milhares 3 2 180" xfId="19560"/>
    <cellStyle name="Separador de milhares 3 2 180 2" xfId="28765"/>
    <cellStyle name="Separador de milhares 3 2 181" xfId="19561"/>
    <cellStyle name="Separador de milhares 3 2 181 2" xfId="28766"/>
    <cellStyle name="Separador de milhares 3 2 182" xfId="19562"/>
    <cellStyle name="Separador de milhares 3 2 182 2" xfId="28767"/>
    <cellStyle name="Separador de milhares 3 2 183" xfId="19563"/>
    <cellStyle name="Separador de milhares 3 2 183 2" xfId="28768"/>
    <cellStyle name="Separador de milhares 3 2 184" xfId="19564"/>
    <cellStyle name="Separador de milhares 3 2 184 2" xfId="28769"/>
    <cellStyle name="Separador de milhares 3 2 185" xfId="19565"/>
    <cellStyle name="Separador de milhares 3 2 185 2" xfId="28770"/>
    <cellStyle name="Separador de milhares 3 2 186" xfId="19566"/>
    <cellStyle name="Separador de milhares 3 2 186 2" xfId="28771"/>
    <cellStyle name="Separador de milhares 3 2 187" xfId="19567"/>
    <cellStyle name="Separador de milhares 3 2 187 2" xfId="28772"/>
    <cellStyle name="Separador de milhares 3 2 188" xfId="19568"/>
    <cellStyle name="Separador de milhares 3 2 188 2" xfId="28773"/>
    <cellStyle name="Separador de milhares 3 2 189" xfId="28674"/>
    <cellStyle name="Separador de milhares 3 2 19" xfId="19569"/>
    <cellStyle name="Separador de milhares 3 2 19 2" xfId="28774"/>
    <cellStyle name="Separador de milhares 3 2 2" xfId="19570"/>
    <cellStyle name="Separador de milhares 3 2 2 2" xfId="28775"/>
    <cellStyle name="Separador de milhares 3 2 20" xfId="19571"/>
    <cellStyle name="Separador de milhares 3 2 20 2" xfId="28776"/>
    <cellStyle name="Separador de milhares 3 2 21" xfId="19572"/>
    <cellStyle name="Separador de milhares 3 2 21 2" xfId="28777"/>
    <cellStyle name="Separador de milhares 3 2 22" xfId="19573"/>
    <cellStyle name="Separador de milhares 3 2 22 2" xfId="28778"/>
    <cellStyle name="Separador de milhares 3 2 23" xfId="19574"/>
    <cellStyle name="Separador de milhares 3 2 23 2" xfId="28779"/>
    <cellStyle name="Separador de milhares 3 2 24" xfId="19575"/>
    <cellStyle name="Separador de milhares 3 2 24 2" xfId="28780"/>
    <cellStyle name="Separador de milhares 3 2 25" xfId="19576"/>
    <cellStyle name="Separador de milhares 3 2 25 2" xfId="28781"/>
    <cellStyle name="Separador de milhares 3 2 26" xfId="19577"/>
    <cellStyle name="Separador de milhares 3 2 26 2" xfId="28782"/>
    <cellStyle name="Separador de milhares 3 2 27" xfId="19578"/>
    <cellStyle name="Separador de milhares 3 2 27 2" xfId="28783"/>
    <cellStyle name="Separador de milhares 3 2 28" xfId="19579"/>
    <cellStyle name="Separador de milhares 3 2 28 2" xfId="28784"/>
    <cellStyle name="Separador de milhares 3 2 29" xfId="19580"/>
    <cellStyle name="Separador de milhares 3 2 29 2" xfId="28785"/>
    <cellStyle name="Separador de milhares 3 2 3" xfId="19581"/>
    <cellStyle name="Separador de milhares 3 2 3 2" xfId="28786"/>
    <cellStyle name="Separador de milhares 3 2 30" xfId="19582"/>
    <cellStyle name="Separador de milhares 3 2 30 2" xfId="28787"/>
    <cellStyle name="Separador de milhares 3 2 31" xfId="19583"/>
    <cellStyle name="Separador de milhares 3 2 31 2" xfId="28788"/>
    <cellStyle name="Separador de milhares 3 2 32" xfId="19584"/>
    <cellStyle name="Separador de milhares 3 2 32 2" xfId="28789"/>
    <cellStyle name="Separador de milhares 3 2 33" xfId="19585"/>
    <cellStyle name="Separador de milhares 3 2 33 2" xfId="28790"/>
    <cellStyle name="Separador de milhares 3 2 34" xfId="19586"/>
    <cellStyle name="Separador de milhares 3 2 34 2" xfId="28791"/>
    <cellStyle name="Separador de milhares 3 2 35" xfId="19587"/>
    <cellStyle name="Separador de milhares 3 2 35 2" xfId="28792"/>
    <cellStyle name="Separador de milhares 3 2 36" xfId="19588"/>
    <cellStyle name="Separador de milhares 3 2 36 2" xfId="28793"/>
    <cellStyle name="Separador de milhares 3 2 37" xfId="19589"/>
    <cellStyle name="Separador de milhares 3 2 37 2" xfId="28794"/>
    <cellStyle name="Separador de milhares 3 2 38" xfId="19590"/>
    <cellStyle name="Separador de milhares 3 2 38 2" xfId="28795"/>
    <cellStyle name="Separador de milhares 3 2 39" xfId="19591"/>
    <cellStyle name="Separador de milhares 3 2 39 2" xfId="28796"/>
    <cellStyle name="Separador de milhares 3 2 4" xfId="19592"/>
    <cellStyle name="Separador de milhares 3 2 4 2" xfId="28797"/>
    <cellStyle name="Separador de milhares 3 2 40" xfId="19593"/>
    <cellStyle name="Separador de milhares 3 2 40 2" xfId="28798"/>
    <cellStyle name="Separador de milhares 3 2 41" xfId="19594"/>
    <cellStyle name="Separador de milhares 3 2 41 2" xfId="28799"/>
    <cellStyle name="Separador de milhares 3 2 42" xfId="19595"/>
    <cellStyle name="Separador de milhares 3 2 42 2" xfId="28800"/>
    <cellStyle name="Separador de milhares 3 2 43" xfId="19596"/>
    <cellStyle name="Separador de milhares 3 2 43 2" xfId="28801"/>
    <cellStyle name="Separador de milhares 3 2 44" xfId="19597"/>
    <cellStyle name="Separador de milhares 3 2 44 2" xfId="28802"/>
    <cellStyle name="Separador de milhares 3 2 45" xfId="19598"/>
    <cellStyle name="Separador de milhares 3 2 45 2" xfId="28803"/>
    <cellStyle name="Separador de milhares 3 2 46" xfId="19599"/>
    <cellStyle name="Separador de milhares 3 2 46 2" xfId="28804"/>
    <cellStyle name="Separador de milhares 3 2 47" xfId="19600"/>
    <cellStyle name="Separador de milhares 3 2 47 2" xfId="28805"/>
    <cellStyle name="Separador de milhares 3 2 48" xfId="19601"/>
    <cellStyle name="Separador de milhares 3 2 48 2" xfId="28806"/>
    <cellStyle name="Separador de milhares 3 2 49" xfId="19602"/>
    <cellStyle name="Separador de milhares 3 2 49 2" xfId="28807"/>
    <cellStyle name="Separador de milhares 3 2 5" xfId="19603"/>
    <cellStyle name="Separador de milhares 3 2 5 2" xfId="28808"/>
    <cellStyle name="Separador de milhares 3 2 50" xfId="19604"/>
    <cellStyle name="Separador de milhares 3 2 50 2" xfId="28809"/>
    <cellStyle name="Separador de milhares 3 2 51" xfId="19605"/>
    <cellStyle name="Separador de milhares 3 2 51 2" xfId="28810"/>
    <cellStyle name="Separador de milhares 3 2 52" xfId="19606"/>
    <cellStyle name="Separador de milhares 3 2 52 2" xfId="28811"/>
    <cellStyle name="Separador de milhares 3 2 53" xfId="19607"/>
    <cellStyle name="Separador de milhares 3 2 53 2" xfId="28812"/>
    <cellStyle name="Separador de milhares 3 2 54" xfId="19608"/>
    <cellStyle name="Separador de milhares 3 2 54 2" xfId="28813"/>
    <cellStyle name="Separador de milhares 3 2 55" xfId="19609"/>
    <cellStyle name="Separador de milhares 3 2 55 2" xfId="28814"/>
    <cellStyle name="Separador de milhares 3 2 56" xfId="19610"/>
    <cellStyle name="Separador de milhares 3 2 56 2" xfId="28815"/>
    <cellStyle name="Separador de milhares 3 2 57" xfId="19611"/>
    <cellStyle name="Separador de milhares 3 2 57 2" xfId="28816"/>
    <cellStyle name="Separador de milhares 3 2 58" xfId="19612"/>
    <cellStyle name="Separador de milhares 3 2 58 2" xfId="28817"/>
    <cellStyle name="Separador de milhares 3 2 59" xfId="19613"/>
    <cellStyle name="Separador de milhares 3 2 59 2" xfId="28818"/>
    <cellStyle name="Separador de milhares 3 2 6" xfId="19614"/>
    <cellStyle name="Separador de milhares 3 2 6 2" xfId="28819"/>
    <cellStyle name="Separador de milhares 3 2 60" xfId="19615"/>
    <cellStyle name="Separador de milhares 3 2 60 2" xfId="28820"/>
    <cellStyle name="Separador de milhares 3 2 61" xfId="19616"/>
    <cellStyle name="Separador de milhares 3 2 61 2" xfId="28821"/>
    <cellStyle name="Separador de milhares 3 2 62" xfId="19617"/>
    <cellStyle name="Separador de milhares 3 2 62 2" xfId="28822"/>
    <cellStyle name="Separador de milhares 3 2 63" xfId="19618"/>
    <cellStyle name="Separador de milhares 3 2 63 2" xfId="28823"/>
    <cellStyle name="Separador de milhares 3 2 64" xfId="19619"/>
    <cellStyle name="Separador de milhares 3 2 64 2" xfId="28824"/>
    <cellStyle name="Separador de milhares 3 2 65" xfId="19620"/>
    <cellStyle name="Separador de milhares 3 2 65 2" xfId="28825"/>
    <cellStyle name="Separador de milhares 3 2 66" xfId="19621"/>
    <cellStyle name="Separador de milhares 3 2 66 2" xfId="28826"/>
    <cellStyle name="Separador de milhares 3 2 67" xfId="19622"/>
    <cellStyle name="Separador de milhares 3 2 67 2" xfId="28827"/>
    <cellStyle name="Separador de milhares 3 2 68" xfId="19623"/>
    <cellStyle name="Separador de milhares 3 2 68 2" xfId="28828"/>
    <cellStyle name="Separador de milhares 3 2 69" xfId="19624"/>
    <cellStyle name="Separador de milhares 3 2 69 2" xfId="28829"/>
    <cellStyle name="Separador de milhares 3 2 7" xfId="19625"/>
    <cellStyle name="Separador de milhares 3 2 7 2" xfId="28830"/>
    <cellStyle name="Separador de milhares 3 2 70" xfId="19626"/>
    <cellStyle name="Separador de milhares 3 2 70 2" xfId="28831"/>
    <cellStyle name="Separador de milhares 3 2 71" xfId="19627"/>
    <cellStyle name="Separador de milhares 3 2 71 2" xfId="28832"/>
    <cellStyle name="Separador de milhares 3 2 72" xfId="19628"/>
    <cellStyle name="Separador de milhares 3 2 72 2" xfId="28833"/>
    <cellStyle name="Separador de milhares 3 2 73" xfId="19629"/>
    <cellStyle name="Separador de milhares 3 2 73 2" xfId="28834"/>
    <cellStyle name="Separador de milhares 3 2 74" xfId="19630"/>
    <cellStyle name="Separador de milhares 3 2 74 2" xfId="28835"/>
    <cellStyle name="Separador de milhares 3 2 75" xfId="19631"/>
    <cellStyle name="Separador de milhares 3 2 75 2" xfId="28836"/>
    <cellStyle name="Separador de milhares 3 2 76" xfId="19632"/>
    <cellStyle name="Separador de milhares 3 2 76 2" xfId="28837"/>
    <cellStyle name="Separador de milhares 3 2 77" xfId="19633"/>
    <cellStyle name="Separador de milhares 3 2 77 2" xfId="28838"/>
    <cellStyle name="Separador de milhares 3 2 78" xfId="19634"/>
    <cellStyle name="Separador de milhares 3 2 78 2" xfId="28839"/>
    <cellStyle name="Separador de milhares 3 2 79" xfId="19635"/>
    <cellStyle name="Separador de milhares 3 2 79 2" xfId="28840"/>
    <cellStyle name="Separador de milhares 3 2 8" xfId="19636"/>
    <cellStyle name="Separador de milhares 3 2 8 2" xfId="28841"/>
    <cellStyle name="Separador de milhares 3 2 80" xfId="19637"/>
    <cellStyle name="Separador de milhares 3 2 80 2" xfId="28842"/>
    <cellStyle name="Separador de milhares 3 2 81" xfId="19638"/>
    <cellStyle name="Separador de milhares 3 2 81 2" xfId="28843"/>
    <cellStyle name="Separador de milhares 3 2 82" xfId="19639"/>
    <cellStyle name="Separador de milhares 3 2 82 2" xfId="28844"/>
    <cellStyle name="Separador de milhares 3 2 83" xfId="19640"/>
    <cellStyle name="Separador de milhares 3 2 83 2" xfId="28845"/>
    <cellStyle name="Separador de milhares 3 2 84" xfId="19641"/>
    <cellStyle name="Separador de milhares 3 2 84 2" xfId="28846"/>
    <cellStyle name="Separador de milhares 3 2 85" xfId="19642"/>
    <cellStyle name="Separador de milhares 3 2 85 2" xfId="28847"/>
    <cellStyle name="Separador de milhares 3 2 86" xfId="19643"/>
    <cellStyle name="Separador de milhares 3 2 86 2" xfId="28848"/>
    <cellStyle name="Separador de milhares 3 2 87" xfId="19644"/>
    <cellStyle name="Separador de milhares 3 2 87 2" xfId="28849"/>
    <cellStyle name="Separador de milhares 3 2 88" xfId="19645"/>
    <cellStyle name="Separador de milhares 3 2 88 2" xfId="28850"/>
    <cellStyle name="Separador de milhares 3 2 89" xfId="19646"/>
    <cellStyle name="Separador de milhares 3 2 89 2" xfId="28851"/>
    <cellStyle name="Separador de milhares 3 2 9" xfId="19647"/>
    <cellStyle name="Separador de milhares 3 2 9 2" xfId="28852"/>
    <cellStyle name="Separador de milhares 3 2 90" xfId="19648"/>
    <cellStyle name="Separador de milhares 3 2 90 2" xfId="28853"/>
    <cellStyle name="Separador de milhares 3 2 91" xfId="19649"/>
    <cellStyle name="Separador de milhares 3 2 91 2" xfId="28854"/>
    <cellStyle name="Separador de milhares 3 2 92" xfId="19650"/>
    <cellStyle name="Separador de milhares 3 2 92 2" xfId="28855"/>
    <cellStyle name="Separador de milhares 3 2 93" xfId="19651"/>
    <cellStyle name="Separador de milhares 3 2 93 2" xfId="28856"/>
    <cellStyle name="Separador de milhares 3 2 94" xfId="19652"/>
    <cellStyle name="Separador de milhares 3 2 94 2" xfId="28857"/>
    <cellStyle name="Separador de milhares 3 2 95" xfId="19653"/>
    <cellStyle name="Separador de milhares 3 2 95 2" xfId="28858"/>
    <cellStyle name="Separador de milhares 3 2 96" xfId="19654"/>
    <cellStyle name="Separador de milhares 3 2 96 2" xfId="28859"/>
    <cellStyle name="Separador de milhares 3 2 97" xfId="19655"/>
    <cellStyle name="Separador de milhares 3 2 97 2" xfId="28860"/>
    <cellStyle name="Separador de milhares 3 2 98" xfId="19656"/>
    <cellStyle name="Separador de milhares 3 2 98 2" xfId="28861"/>
    <cellStyle name="Separador de milhares 3 2 99" xfId="19657"/>
    <cellStyle name="Separador de milhares 3 2 99 2" xfId="28862"/>
    <cellStyle name="Separador de milhares 3 3" xfId="19658"/>
    <cellStyle name="Separador de milhares 3 3 2" xfId="19659"/>
    <cellStyle name="Separador de milhares 3 3 2 2" xfId="28864"/>
    <cellStyle name="Separador de milhares 3 3 3" xfId="19660"/>
    <cellStyle name="Separador de milhares 3 3 3 2" xfId="28865"/>
    <cellStyle name="Separador de milhares 3 3 4" xfId="19661"/>
    <cellStyle name="Separador de milhares 3 3 4 2" xfId="28866"/>
    <cellStyle name="Separador de milhares 3 3 5" xfId="19662"/>
    <cellStyle name="Separador de milhares 3 3 5 2" xfId="28867"/>
    <cellStyle name="Separador de milhares 3 3 6" xfId="19663"/>
    <cellStyle name="Separador de milhares 3 3 6 2" xfId="28868"/>
    <cellStyle name="Separador de milhares 3 3 7" xfId="19664"/>
    <cellStyle name="Separador de milhares 3 3 7 2" xfId="28869"/>
    <cellStyle name="Separador de milhares 3 3 8" xfId="28863"/>
    <cellStyle name="Separador de milhares 3 4" xfId="19665"/>
    <cellStyle name="Separador de milhares 3 4 2" xfId="19666"/>
    <cellStyle name="Separador de milhares 3 4 2 2" xfId="28871"/>
    <cellStyle name="Separador de milhares 3 4 3" xfId="19667"/>
    <cellStyle name="Separador de milhares 3 4 3 2" xfId="28872"/>
    <cellStyle name="Separador de milhares 3 4 4" xfId="19668"/>
    <cellStyle name="Separador de milhares 3 4 4 2" xfId="28873"/>
    <cellStyle name="Separador de milhares 3 4 5" xfId="19669"/>
    <cellStyle name="Separador de milhares 3 4 5 2" xfId="28874"/>
    <cellStyle name="Separador de milhares 3 4 6" xfId="19670"/>
    <cellStyle name="Separador de milhares 3 4 6 2" xfId="28875"/>
    <cellStyle name="Separador de milhares 3 4 7" xfId="19671"/>
    <cellStyle name="Separador de milhares 3 4 7 2" xfId="28876"/>
    <cellStyle name="Separador de milhares 3 4 8" xfId="28870"/>
    <cellStyle name="Separador de milhares 3 5" xfId="19672"/>
    <cellStyle name="Separador de milhares 3 5 2" xfId="19673"/>
    <cellStyle name="Separador de milhares 3 5 2 2" xfId="28878"/>
    <cellStyle name="Separador de milhares 3 5 3" xfId="19674"/>
    <cellStyle name="Separador de milhares 3 5 3 2" xfId="28879"/>
    <cellStyle name="Separador de milhares 3 5 4" xfId="19675"/>
    <cellStyle name="Separador de milhares 3 5 4 2" xfId="28880"/>
    <cellStyle name="Separador de milhares 3 5 5" xfId="19676"/>
    <cellStyle name="Separador de milhares 3 5 5 2" xfId="28881"/>
    <cellStyle name="Separador de milhares 3 5 6" xfId="19677"/>
    <cellStyle name="Separador de milhares 3 5 6 2" xfId="28882"/>
    <cellStyle name="Separador de milhares 3 5 7" xfId="19678"/>
    <cellStyle name="Separador de milhares 3 5 7 2" xfId="28883"/>
    <cellStyle name="Separador de milhares 3 5 8" xfId="28877"/>
    <cellStyle name="Separador de milhares 3 6" xfId="19679"/>
    <cellStyle name="Separador de milhares 3 6 10" xfId="19680"/>
    <cellStyle name="Separador de milhares 3 6 10 2" xfId="28885"/>
    <cellStyle name="Separador de milhares 3 6 11" xfId="19681"/>
    <cellStyle name="Separador de milhares 3 6 11 2" xfId="28886"/>
    <cellStyle name="Separador de milhares 3 6 12" xfId="19682"/>
    <cellStyle name="Separador de milhares 3 6 12 2" xfId="28887"/>
    <cellStyle name="Separador de milhares 3 6 13" xfId="19683"/>
    <cellStyle name="Separador de milhares 3 6 13 2" xfId="28888"/>
    <cellStyle name="Separador de milhares 3 6 14" xfId="19684"/>
    <cellStyle name="Separador de milhares 3 6 14 2" xfId="28889"/>
    <cellStyle name="Separador de milhares 3 6 15" xfId="19685"/>
    <cellStyle name="Separador de milhares 3 6 15 2" xfId="28890"/>
    <cellStyle name="Separador de milhares 3 6 16" xfId="19686"/>
    <cellStyle name="Separador de milhares 3 6 16 2" xfId="28891"/>
    <cellStyle name="Separador de milhares 3 6 17" xfId="19687"/>
    <cellStyle name="Separador de milhares 3 6 17 2" xfId="28892"/>
    <cellStyle name="Separador de milhares 3 6 18" xfId="19688"/>
    <cellStyle name="Separador de milhares 3 6 18 2" xfId="28893"/>
    <cellStyle name="Separador de milhares 3 6 19" xfId="19689"/>
    <cellStyle name="Separador de milhares 3 6 19 2" xfId="28894"/>
    <cellStyle name="Separador de milhares 3 6 2" xfId="19690"/>
    <cellStyle name="Separador de milhares 3 6 2 2" xfId="28895"/>
    <cellStyle name="Separador de milhares 3 6 20" xfId="19691"/>
    <cellStyle name="Separador de milhares 3 6 20 2" xfId="28896"/>
    <cellStyle name="Separador de milhares 3 6 21" xfId="19692"/>
    <cellStyle name="Separador de milhares 3 6 21 2" xfId="28897"/>
    <cellStyle name="Separador de milhares 3 6 22" xfId="19693"/>
    <cellStyle name="Separador de milhares 3 6 22 2" xfId="28898"/>
    <cellStyle name="Separador de milhares 3 6 23" xfId="19694"/>
    <cellStyle name="Separador de milhares 3 6 23 2" xfId="28899"/>
    <cellStyle name="Separador de milhares 3 6 24" xfId="19695"/>
    <cellStyle name="Separador de milhares 3 6 24 2" xfId="28900"/>
    <cellStyle name="Separador de milhares 3 6 25" xfId="19696"/>
    <cellStyle name="Separador de milhares 3 6 25 2" xfId="28901"/>
    <cellStyle name="Separador de milhares 3 6 26" xfId="19697"/>
    <cellStyle name="Separador de milhares 3 6 26 2" xfId="28902"/>
    <cellStyle name="Separador de milhares 3 6 27" xfId="19698"/>
    <cellStyle name="Separador de milhares 3 6 27 2" xfId="28903"/>
    <cellStyle name="Separador de milhares 3 6 28" xfId="19699"/>
    <cellStyle name="Separador de milhares 3 6 28 2" xfId="28904"/>
    <cellStyle name="Separador de milhares 3 6 29" xfId="19700"/>
    <cellStyle name="Separador de milhares 3 6 29 2" xfId="28905"/>
    <cellStyle name="Separador de milhares 3 6 3" xfId="19701"/>
    <cellStyle name="Separador de milhares 3 6 3 2" xfId="28906"/>
    <cellStyle name="Separador de milhares 3 6 30" xfId="19702"/>
    <cellStyle name="Separador de milhares 3 6 30 2" xfId="28907"/>
    <cellStyle name="Separador de milhares 3 6 31" xfId="19703"/>
    <cellStyle name="Separador de milhares 3 6 31 2" xfId="28908"/>
    <cellStyle name="Separador de milhares 3 6 32" xfId="19704"/>
    <cellStyle name="Separador de milhares 3 6 32 2" xfId="28909"/>
    <cellStyle name="Separador de milhares 3 6 33" xfId="19705"/>
    <cellStyle name="Separador de milhares 3 6 33 2" xfId="28910"/>
    <cellStyle name="Separador de milhares 3 6 34" xfId="19706"/>
    <cellStyle name="Separador de milhares 3 6 34 2" xfId="28911"/>
    <cellStyle name="Separador de milhares 3 6 35" xfId="19707"/>
    <cellStyle name="Separador de milhares 3 6 35 2" xfId="28912"/>
    <cellStyle name="Separador de milhares 3 6 36" xfId="19708"/>
    <cellStyle name="Separador de milhares 3 6 36 2" xfId="28913"/>
    <cellStyle name="Separador de milhares 3 6 37" xfId="19709"/>
    <cellStyle name="Separador de milhares 3 6 37 2" xfId="28914"/>
    <cellStyle name="Separador de milhares 3 6 38" xfId="19710"/>
    <cellStyle name="Separador de milhares 3 6 38 2" xfId="28915"/>
    <cellStyle name="Separador de milhares 3 6 39" xfId="19711"/>
    <cellStyle name="Separador de milhares 3 6 39 2" xfId="28916"/>
    <cellStyle name="Separador de milhares 3 6 4" xfId="19712"/>
    <cellStyle name="Separador de milhares 3 6 4 2" xfId="28917"/>
    <cellStyle name="Separador de milhares 3 6 40" xfId="19713"/>
    <cellStyle name="Separador de milhares 3 6 40 2" xfId="28918"/>
    <cellStyle name="Separador de milhares 3 6 41" xfId="19714"/>
    <cellStyle name="Separador de milhares 3 6 41 2" xfId="28919"/>
    <cellStyle name="Separador de milhares 3 6 42" xfId="19715"/>
    <cellStyle name="Separador de milhares 3 6 42 2" xfId="28920"/>
    <cellStyle name="Separador de milhares 3 6 43" xfId="19716"/>
    <cellStyle name="Separador de milhares 3 6 43 2" xfId="28921"/>
    <cellStyle name="Separador de milhares 3 6 44" xfId="19717"/>
    <cellStyle name="Separador de milhares 3 6 44 2" xfId="28922"/>
    <cellStyle name="Separador de milhares 3 6 45" xfId="19718"/>
    <cellStyle name="Separador de milhares 3 6 45 2" xfId="28923"/>
    <cellStyle name="Separador de milhares 3 6 46" xfId="19719"/>
    <cellStyle name="Separador de milhares 3 6 46 2" xfId="28924"/>
    <cellStyle name="Separador de milhares 3 6 47" xfId="19720"/>
    <cellStyle name="Separador de milhares 3 6 47 2" xfId="28925"/>
    <cellStyle name="Separador de milhares 3 6 48" xfId="19721"/>
    <cellStyle name="Separador de milhares 3 6 48 2" xfId="28926"/>
    <cellStyle name="Separador de milhares 3 6 49" xfId="19722"/>
    <cellStyle name="Separador de milhares 3 6 49 2" xfId="28927"/>
    <cellStyle name="Separador de milhares 3 6 5" xfId="19723"/>
    <cellStyle name="Separador de milhares 3 6 5 2" xfId="28928"/>
    <cellStyle name="Separador de milhares 3 6 50" xfId="19724"/>
    <cellStyle name="Separador de milhares 3 6 50 2" xfId="28929"/>
    <cellStyle name="Separador de milhares 3 6 51" xfId="19725"/>
    <cellStyle name="Separador de milhares 3 6 51 2" xfId="28930"/>
    <cellStyle name="Separador de milhares 3 6 52" xfId="19726"/>
    <cellStyle name="Separador de milhares 3 6 52 2" xfId="28931"/>
    <cellStyle name="Separador de milhares 3 6 53" xfId="19727"/>
    <cellStyle name="Separador de milhares 3 6 53 2" xfId="28932"/>
    <cellStyle name="Separador de milhares 3 6 54" xfId="19728"/>
    <cellStyle name="Separador de milhares 3 6 54 2" xfId="28933"/>
    <cellStyle name="Separador de milhares 3 6 55" xfId="19729"/>
    <cellStyle name="Separador de milhares 3 6 55 2" xfId="28934"/>
    <cellStyle name="Separador de milhares 3 6 56" xfId="19730"/>
    <cellStyle name="Separador de milhares 3 6 56 2" xfId="28935"/>
    <cellStyle name="Separador de milhares 3 6 57" xfId="19731"/>
    <cellStyle name="Separador de milhares 3 6 57 2" xfId="28936"/>
    <cellStyle name="Separador de milhares 3 6 58" xfId="19732"/>
    <cellStyle name="Separador de milhares 3 6 58 2" xfId="28937"/>
    <cellStyle name="Separador de milhares 3 6 59" xfId="19733"/>
    <cellStyle name="Separador de milhares 3 6 59 2" xfId="28938"/>
    <cellStyle name="Separador de milhares 3 6 6" xfId="19734"/>
    <cellStyle name="Separador de milhares 3 6 6 2" xfId="28939"/>
    <cellStyle name="Separador de milhares 3 6 60" xfId="19735"/>
    <cellStyle name="Separador de milhares 3 6 60 2" xfId="28940"/>
    <cellStyle name="Separador de milhares 3 6 61" xfId="19736"/>
    <cellStyle name="Separador de milhares 3 6 61 2" xfId="28941"/>
    <cellStyle name="Separador de milhares 3 6 62" xfId="19737"/>
    <cellStyle name="Separador de milhares 3 6 62 2" xfId="28942"/>
    <cellStyle name="Separador de milhares 3 6 63" xfId="19738"/>
    <cellStyle name="Separador de milhares 3 6 63 2" xfId="28943"/>
    <cellStyle name="Separador de milhares 3 6 64" xfId="19739"/>
    <cellStyle name="Separador de milhares 3 6 64 2" xfId="28944"/>
    <cellStyle name="Separador de milhares 3 6 65" xfId="19740"/>
    <cellStyle name="Separador de milhares 3 6 65 2" xfId="28945"/>
    <cellStyle name="Separador de milhares 3 6 66" xfId="19741"/>
    <cellStyle name="Separador de milhares 3 6 66 2" xfId="28946"/>
    <cellStyle name="Separador de milhares 3 6 67" xfId="19742"/>
    <cellStyle name="Separador de milhares 3 6 67 2" xfId="28947"/>
    <cellStyle name="Separador de milhares 3 6 68" xfId="19743"/>
    <cellStyle name="Separador de milhares 3 6 68 2" xfId="28948"/>
    <cellStyle name="Separador de milhares 3 6 69" xfId="19744"/>
    <cellStyle name="Separador de milhares 3 6 69 2" xfId="28949"/>
    <cellStyle name="Separador de milhares 3 6 7" xfId="19745"/>
    <cellStyle name="Separador de milhares 3 6 7 2" xfId="28950"/>
    <cellStyle name="Separador de milhares 3 6 70" xfId="19746"/>
    <cellStyle name="Separador de milhares 3 6 70 2" xfId="28951"/>
    <cellStyle name="Separador de milhares 3 6 71" xfId="19747"/>
    <cellStyle name="Separador de milhares 3 6 71 2" xfId="28952"/>
    <cellStyle name="Separador de milhares 3 6 72" xfId="19748"/>
    <cellStyle name="Separador de milhares 3 6 72 2" xfId="28953"/>
    <cellStyle name="Separador de milhares 3 6 73" xfId="19749"/>
    <cellStyle name="Separador de milhares 3 6 73 2" xfId="28954"/>
    <cellStyle name="Separador de milhares 3 6 74" xfId="19750"/>
    <cellStyle name="Separador de milhares 3 6 74 2" xfId="28955"/>
    <cellStyle name="Separador de milhares 3 6 75" xfId="19751"/>
    <cellStyle name="Separador de milhares 3 6 75 2" xfId="28956"/>
    <cellStyle name="Separador de milhares 3 6 76" xfId="19752"/>
    <cellStyle name="Separador de milhares 3 6 76 2" xfId="28957"/>
    <cellStyle name="Separador de milhares 3 6 77" xfId="19753"/>
    <cellStyle name="Separador de milhares 3 6 77 2" xfId="28958"/>
    <cellStyle name="Separador de milhares 3 6 78" xfId="19754"/>
    <cellStyle name="Separador de milhares 3 6 78 2" xfId="28959"/>
    <cellStyle name="Separador de milhares 3 6 79" xfId="19755"/>
    <cellStyle name="Separador de milhares 3 6 79 2" xfId="28960"/>
    <cellStyle name="Separador de milhares 3 6 8" xfId="19756"/>
    <cellStyle name="Separador de milhares 3 6 8 2" xfId="28961"/>
    <cellStyle name="Separador de milhares 3 6 80" xfId="19757"/>
    <cellStyle name="Separador de milhares 3 6 80 2" xfId="28962"/>
    <cellStyle name="Separador de milhares 3 6 81" xfId="19758"/>
    <cellStyle name="Separador de milhares 3 6 81 2" xfId="28963"/>
    <cellStyle name="Separador de milhares 3 6 82" xfId="19759"/>
    <cellStyle name="Separador de milhares 3 6 82 2" xfId="28964"/>
    <cellStyle name="Separador de milhares 3 6 83" xfId="19760"/>
    <cellStyle name="Separador de milhares 3 6 83 2" xfId="28965"/>
    <cellStyle name="Separador de milhares 3 6 84" xfId="19761"/>
    <cellStyle name="Separador de milhares 3 6 84 2" xfId="19762"/>
    <cellStyle name="Separador de milhares 3 6 84 2 10" xfId="19763"/>
    <cellStyle name="Separador de milhares 3 6 84 2 10 2" xfId="28968"/>
    <cellStyle name="Separador de milhares 3 6 84 2 11" xfId="19764"/>
    <cellStyle name="Separador de milhares 3 6 84 2 11 2" xfId="28969"/>
    <cellStyle name="Separador de milhares 3 6 84 2 12" xfId="19765"/>
    <cellStyle name="Separador de milhares 3 6 84 2 12 2" xfId="28970"/>
    <cellStyle name="Separador de milhares 3 6 84 2 13" xfId="19766"/>
    <cellStyle name="Separador de milhares 3 6 84 2 13 2" xfId="28971"/>
    <cellStyle name="Separador de milhares 3 6 84 2 14" xfId="19767"/>
    <cellStyle name="Separador de milhares 3 6 84 2 14 2" xfId="28972"/>
    <cellStyle name="Separador de milhares 3 6 84 2 15" xfId="19768"/>
    <cellStyle name="Separador de milhares 3 6 84 2 15 2" xfId="28973"/>
    <cellStyle name="Separador de milhares 3 6 84 2 16" xfId="19769"/>
    <cellStyle name="Separador de milhares 3 6 84 2 16 2" xfId="28974"/>
    <cellStyle name="Separador de milhares 3 6 84 2 17" xfId="19770"/>
    <cellStyle name="Separador de milhares 3 6 84 2 17 2" xfId="28975"/>
    <cellStyle name="Separador de milhares 3 6 84 2 18" xfId="19771"/>
    <cellStyle name="Separador de milhares 3 6 84 2 18 2" xfId="28976"/>
    <cellStyle name="Separador de milhares 3 6 84 2 19" xfId="19772"/>
    <cellStyle name="Separador de milhares 3 6 84 2 19 2" xfId="28977"/>
    <cellStyle name="Separador de milhares 3 6 84 2 2" xfId="19773"/>
    <cellStyle name="Separador de milhares 3 6 84 2 2 2" xfId="28978"/>
    <cellStyle name="Separador de milhares 3 6 84 2 20" xfId="19774"/>
    <cellStyle name="Separador de milhares 3 6 84 2 20 2" xfId="28979"/>
    <cellStyle name="Separador de milhares 3 6 84 2 21" xfId="19775"/>
    <cellStyle name="Separador de milhares 3 6 84 2 21 2" xfId="28980"/>
    <cellStyle name="Separador de milhares 3 6 84 2 22" xfId="19776"/>
    <cellStyle name="Separador de milhares 3 6 84 2 22 2" xfId="28981"/>
    <cellStyle name="Separador de milhares 3 6 84 2 23" xfId="19777"/>
    <cellStyle name="Separador de milhares 3 6 84 2 23 2" xfId="28982"/>
    <cellStyle name="Separador de milhares 3 6 84 2 24" xfId="19778"/>
    <cellStyle name="Separador de milhares 3 6 84 2 24 2" xfId="28983"/>
    <cellStyle name="Separador de milhares 3 6 84 2 25" xfId="19779"/>
    <cellStyle name="Separador de milhares 3 6 84 2 25 2" xfId="28984"/>
    <cellStyle name="Separador de milhares 3 6 84 2 26" xfId="19780"/>
    <cellStyle name="Separador de milhares 3 6 84 2 26 2" xfId="28985"/>
    <cellStyle name="Separador de milhares 3 6 84 2 27" xfId="19781"/>
    <cellStyle name="Separador de milhares 3 6 84 2 27 2" xfId="28986"/>
    <cellStyle name="Separador de milhares 3 6 84 2 28" xfId="19782"/>
    <cellStyle name="Separador de milhares 3 6 84 2 28 2" xfId="28987"/>
    <cellStyle name="Separador de milhares 3 6 84 2 29" xfId="19783"/>
    <cellStyle name="Separador de milhares 3 6 84 2 29 2" xfId="28988"/>
    <cellStyle name="Separador de milhares 3 6 84 2 3" xfId="19784"/>
    <cellStyle name="Separador de milhares 3 6 84 2 3 2" xfId="28989"/>
    <cellStyle name="Separador de milhares 3 6 84 2 30" xfId="19785"/>
    <cellStyle name="Separador de milhares 3 6 84 2 30 2" xfId="28990"/>
    <cellStyle name="Separador de milhares 3 6 84 2 31" xfId="19786"/>
    <cellStyle name="Separador de milhares 3 6 84 2 31 2" xfId="28991"/>
    <cellStyle name="Separador de milhares 3 6 84 2 32" xfId="19787"/>
    <cellStyle name="Separador de milhares 3 6 84 2 32 2" xfId="28992"/>
    <cellStyle name="Separador de milhares 3 6 84 2 33" xfId="19788"/>
    <cellStyle name="Separador de milhares 3 6 84 2 33 2" xfId="28993"/>
    <cellStyle name="Separador de milhares 3 6 84 2 34" xfId="19789"/>
    <cellStyle name="Separador de milhares 3 6 84 2 34 2" xfId="28994"/>
    <cellStyle name="Separador de milhares 3 6 84 2 35" xfId="19790"/>
    <cellStyle name="Separador de milhares 3 6 84 2 35 2" xfId="28995"/>
    <cellStyle name="Separador de milhares 3 6 84 2 36" xfId="19791"/>
    <cellStyle name="Separador de milhares 3 6 84 2 36 2" xfId="28996"/>
    <cellStyle name="Separador de milhares 3 6 84 2 37" xfId="19792"/>
    <cellStyle name="Separador de milhares 3 6 84 2 37 2" xfId="28997"/>
    <cellStyle name="Separador de milhares 3 6 84 2 38" xfId="19793"/>
    <cellStyle name="Separador de milhares 3 6 84 2 38 2" xfId="28998"/>
    <cellStyle name="Separador de milhares 3 6 84 2 39" xfId="19794"/>
    <cellStyle name="Separador de milhares 3 6 84 2 39 2" xfId="28999"/>
    <cellStyle name="Separador de milhares 3 6 84 2 4" xfId="19795"/>
    <cellStyle name="Separador de milhares 3 6 84 2 4 2" xfId="29000"/>
    <cellStyle name="Separador de milhares 3 6 84 2 40" xfId="28967"/>
    <cellStyle name="Separador de milhares 3 6 84 2 5" xfId="19796"/>
    <cellStyle name="Separador de milhares 3 6 84 2 5 2" xfId="29001"/>
    <cellStyle name="Separador de milhares 3 6 84 2 6" xfId="19797"/>
    <cellStyle name="Separador de milhares 3 6 84 2 6 2" xfId="29002"/>
    <cellStyle name="Separador de milhares 3 6 84 2 7" xfId="19798"/>
    <cellStyle name="Separador de milhares 3 6 84 2 7 2" xfId="29003"/>
    <cellStyle name="Separador de milhares 3 6 84 2 8" xfId="19799"/>
    <cellStyle name="Separador de milhares 3 6 84 2 8 2" xfId="29004"/>
    <cellStyle name="Separador de milhares 3 6 84 2 9" xfId="19800"/>
    <cellStyle name="Separador de milhares 3 6 84 2 9 2" xfId="29005"/>
    <cellStyle name="Separador de milhares 3 6 84 3" xfId="28966"/>
    <cellStyle name="Separador de milhares 3 6 85" xfId="19801"/>
    <cellStyle name="Separador de milhares 3 6 85 2" xfId="29006"/>
    <cellStyle name="Separador de milhares 3 6 86" xfId="19802"/>
    <cellStyle name="Separador de milhares 3 6 86 2" xfId="29007"/>
    <cellStyle name="Separador de milhares 3 6 87" xfId="19803"/>
    <cellStyle name="Separador de milhares 3 6 87 2" xfId="29008"/>
    <cellStyle name="Separador de milhares 3 6 88" xfId="19804"/>
    <cellStyle name="Separador de milhares 3 6 88 2" xfId="29009"/>
    <cellStyle name="Separador de milhares 3 6 89" xfId="19805"/>
    <cellStyle name="Separador de milhares 3 6 89 2" xfId="29010"/>
    <cellStyle name="Separador de milhares 3 6 9" xfId="19806"/>
    <cellStyle name="Separador de milhares 3 6 9 2" xfId="29011"/>
    <cellStyle name="Separador de milhares 3 6 90" xfId="19807"/>
    <cellStyle name="Separador de milhares 3 6 90 10" xfId="19808"/>
    <cellStyle name="Separador de milhares 3 6 90 10 2" xfId="29013"/>
    <cellStyle name="Separador de milhares 3 6 90 100" xfId="19809"/>
    <cellStyle name="Separador de milhares 3 6 90 100 2" xfId="29014"/>
    <cellStyle name="Separador de milhares 3 6 90 101" xfId="19810"/>
    <cellStyle name="Separador de milhares 3 6 90 101 2" xfId="29015"/>
    <cellStyle name="Separador de milhares 3 6 90 102" xfId="19811"/>
    <cellStyle name="Separador de milhares 3 6 90 102 2" xfId="29016"/>
    <cellStyle name="Separador de milhares 3 6 90 103" xfId="19812"/>
    <cellStyle name="Separador de milhares 3 6 90 103 2" xfId="29017"/>
    <cellStyle name="Separador de milhares 3 6 90 104" xfId="19813"/>
    <cellStyle name="Separador de milhares 3 6 90 104 2" xfId="29018"/>
    <cellStyle name="Separador de milhares 3 6 90 105" xfId="19814"/>
    <cellStyle name="Separador de milhares 3 6 90 105 2" xfId="29019"/>
    <cellStyle name="Separador de milhares 3 6 90 106" xfId="19815"/>
    <cellStyle name="Separador de milhares 3 6 90 106 2" xfId="29020"/>
    <cellStyle name="Separador de milhares 3 6 90 107" xfId="19816"/>
    <cellStyle name="Separador de milhares 3 6 90 107 2" xfId="29021"/>
    <cellStyle name="Separador de milhares 3 6 90 108" xfId="29012"/>
    <cellStyle name="Separador de milhares 3 6 90 11" xfId="19817"/>
    <cellStyle name="Separador de milhares 3 6 90 11 2" xfId="29022"/>
    <cellStyle name="Separador de milhares 3 6 90 12" xfId="19818"/>
    <cellStyle name="Separador de milhares 3 6 90 12 2" xfId="29023"/>
    <cellStyle name="Separador de milhares 3 6 90 13" xfId="19819"/>
    <cellStyle name="Separador de milhares 3 6 90 13 2" xfId="29024"/>
    <cellStyle name="Separador de milhares 3 6 90 14" xfId="19820"/>
    <cellStyle name="Separador de milhares 3 6 90 14 2" xfId="29025"/>
    <cellStyle name="Separador de milhares 3 6 90 15" xfId="19821"/>
    <cellStyle name="Separador de milhares 3 6 90 15 2" xfId="29026"/>
    <cellStyle name="Separador de milhares 3 6 90 16" xfId="19822"/>
    <cellStyle name="Separador de milhares 3 6 90 16 2" xfId="29027"/>
    <cellStyle name="Separador de milhares 3 6 90 17" xfId="19823"/>
    <cellStyle name="Separador de milhares 3 6 90 17 2" xfId="29028"/>
    <cellStyle name="Separador de milhares 3 6 90 18" xfId="19824"/>
    <cellStyle name="Separador de milhares 3 6 90 18 2" xfId="29029"/>
    <cellStyle name="Separador de milhares 3 6 90 19" xfId="19825"/>
    <cellStyle name="Separador de milhares 3 6 90 19 2" xfId="29030"/>
    <cellStyle name="Separador de milhares 3 6 90 2" xfId="19826"/>
    <cellStyle name="Separador de milhares 3 6 90 2 2" xfId="29031"/>
    <cellStyle name="Separador de milhares 3 6 90 20" xfId="19827"/>
    <cellStyle name="Separador de milhares 3 6 90 20 2" xfId="29032"/>
    <cellStyle name="Separador de milhares 3 6 90 21" xfId="19828"/>
    <cellStyle name="Separador de milhares 3 6 90 21 2" xfId="29033"/>
    <cellStyle name="Separador de milhares 3 6 90 22" xfId="19829"/>
    <cellStyle name="Separador de milhares 3 6 90 22 2" xfId="29034"/>
    <cellStyle name="Separador de milhares 3 6 90 23" xfId="19830"/>
    <cellStyle name="Separador de milhares 3 6 90 23 2" xfId="29035"/>
    <cellStyle name="Separador de milhares 3 6 90 24" xfId="19831"/>
    <cellStyle name="Separador de milhares 3 6 90 24 2" xfId="29036"/>
    <cellStyle name="Separador de milhares 3 6 90 25" xfId="19832"/>
    <cellStyle name="Separador de milhares 3 6 90 25 2" xfId="29037"/>
    <cellStyle name="Separador de milhares 3 6 90 26" xfId="19833"/>
    <cellStyle name="Separador de milhares 3 6 90 26 2" xfId="29038"/>
    <cellStyle name="Separador de milhares 3 6 90 27" xfId="19834"/>
    <cellStyle name="Separador de milhares 3 6 90 27 2" xfId="29039"/>
    <cellStyle name="Separador de milhares 3 6 90 28" xfId="19835"/>
    <cellStyle name="Separador de milhares 3 6 90 28 2" xfId="29040"/>
    <cellStyle name="Separador de milhares 3 6 90 29" xfId="19836"/>
    <cellStyle name="Separador de milhares 3 6 90 29 2" xfId="29041"/>
    <cellStyle name="Separador de milhares 3 6 90 3" xfId="19837"/>
    <cellStyle name="Separador de milhares 3 6 90 3 2" xfId="29042"/>
    <cellStyle name="Separador de milhares 3 6 90 30" xfId="19838"/>
    <cellStyle name="Separador de milhares 3 6 90 30 2" xfId="29043"/>
    <cellStyle name="Separador de milhares 3 6 90 31" xfId="19839"/>
    <cellStyle name="Separador de milhares 3 6 90 31 2" xfId="29044"/>
    <cellStyle name="Separador de milhares 3 6 90 32" xfId="19840"/>
    <cellStyle name="Separador de milhares 3 6 90 32 2" xfId="29045"/>
    <cellStyle name="Separador de milhares 3 6 90 33" xfId="19841"/>
    <cellStyle name="Separador de milhares 3 6 90 33 2" xfId="29046"/>
    <cellStyle name="Separador de milhares 3 6 90 34" xfId="19842"/>
    <cellStyle name="Separador de milhares 3 6 90 34 2" xfId="29047"/>
    <cellStyle name="Separador de milhares 3 6 90 35" xfId="19843"/>
    <cellStyle name="Separador de milhares 3 6 90 35 2" xfId="29048"/>
    <cellStyle name="Separador de milhares 3 6 90 36" xfId="19844"/>
    <cellStyle name="Separador de milhares 3 6 90 36 2" xfId="29049"/>
    <cellStyle name="Separador de milhares 3 6 90 37" xfId="19845"/>
    <cellStyle name="Separador de milhares 3 6 90 37 2" xfId="29050"/>
    <cellStyle name="Separador de milhares 3 6 90 38" xfId="19846"/>
    <cellStyle name="Separador de milhares 3 6 90 38 2" xfId="29051"/>
    <cellStyle name="Separador de milhares 3 6 90 39" xfId="19847"/>
    <cellStyle name="Separador de milhares 3 6 90 39 2" xfId="29052"/>
    <cellStyle name="Separador de milhares 3 6 90 4" xfId="19848"/>
    <cellStyle name="Separador de milhares 3 6 90 4 2" xfId="29053"/>
    <cellStyle name="Separador de milhares 3 6 90 40" xfId="19849"/>
    <cellStyle name="Separador de milhares 3 6 90 40 2" xfId="29054"/>
    <cellStyle name="Separador de milhares 3 6 90 41" xfId="19850"/>
    <cellStyle name="Separador de milhares 3 6 90 41 2" xfId="29055"/>
    <cellStyle name="Separador de milhares 3 6 90 42" xfId="19851"/>
    <cellStyle name="Separador de milhares 3 6 90 42 2" xfId="29056"/>
    <cellStyle name="Separador de milhares 3 6 90 43" xfId="19852"/>
    <cellStyle name="Separador de milhares 3 6 90 43 2" xfId="29057"/>
    <cellStyle name="Separador de milhares 3 6 90 44" xfId="19853"/>
    <cellStyle name="Separador de milhares 3 6 90 44 2" xfId="29058"/>
    <cellStyle name="Separador de milhares 3 6 90 45" xfId="19854"/>
    <cellStyle name="Separador de milhares 3 6 90 45 2" xfId="29059"/>
    <cellStyle name="Separador de milhares 3 6 90 46" xfId="19855"/>
    <cellStyle name="Separador de milhares 3 6 90 46 2" xfId="29060"/>
    <cellStyle name="Separador de milhares 3 6 90 47" xfId="19856"/>
    <cellStyle name="Separador de milhares 3 6 90 47 2" xfId="29061"/>
    <cellStyle name="Separador de milhares 3 6 90 48" xfId="19857"/>
    <cellStyle name="Separador de milhares 3 6 90 48 2" xfId="29062"/>
    <cellStyle name="Separador de milhares 3 6 90 49" xfId="19858"/>
    <cellStyle name="Separador de milhares 3 6 90 49 2" xfId="29063"/>
    <cellStyle name="Separador de milhares 3 6 90 5" xfId="19859"/>
    <cellStyle name="Separador de milhares 3 6 90 5 2" xfId="29064"/>
    <cellStyle name="Separador de milhares 3 6 90 50" xfId="19860"/>
    <cellStyle name="Separador de milhares 3 6 90 50 2" xfId="29065"/>
    <cellStyle name="Separador de milhares 3 6 90 51" xfId="19861"/>
    <cellStyle name="Separador de milhares 3 6 90 51 2" xfId="29066"/>
    <cellStyle name="Separador de milhares 3 6 90 52" xfId="19862"/>
    <cellStyle name="Separador de milhares 3 6 90 52 2" xfId="29067"/>
    <cellStyle name="Separador de milhares 3 6 90 53" xfId="19863"/>
    <cellStyle name="Separador de milhares 3 6 90 53 2" xfId="29068"/>
    <cellStyle name="Separador de milhares 3 6 90 54" xfId="19864"/>
    <cellStyle name="Separador de milhares 3 6 90 54 2" xfId="29069"/>
    <cellStyle name="Separador de milhares 3 6 90 55" xfId="19865"/>
    <cellStyle name="Separador de milhares 3 6 90 55 2" xfId="29070"/>
    <cellStyle name="Separador de milhares 3 6 90 56" xfId="19866"/>
    <cellStyle name="Separador de milhares 3 6 90 56 2" xfId="29071"/>
    <cellStyle name="Separador de milhares 3 6 90 57" xfId="19867"/>
    <cellStyle name="Separador de milhares 3 6 90 57 2" xfId="29072"/>
    <cellStyle name="Separador de milhares 3 6 90 58" xfId="19868"/>
    <cellStyle name="Separador de milhares 3 6 90 58 2" xfId="29073"/>
    <cellStyle name="Separador de milhares 3 6 90 59" xfId="19869"/>
    <cellStyle name="Separador de milhares 3 6 90 59 2" xfId="29074"/>
    <cellStyle name="Separador de milhares 3 6 90 6" xfId="19870"/>
    <cellStyle name="Separador de milhares 3 6 90 6 2" xfId="29075"/>
    <cellStyle name="Separador de milhares 3 6 90 60" xfId="19871"/>
    <cellStyle name="Separador de milhares 3 6 90 60 2" xfId="29076"/>
    <cellStyle name="Separador de milhares 3 6 90 61" xfId="19872"/>
    <cellStyle name="Separador de milhares 3 6 90 61 2" xfId="29077"/>
    <cellStyle name="Separador de milhares 3 6 90 62" xfId="19873"/>
    <cellStyle name="Separador de milhares 3 6 90 62 2" xfId="29078"/>
    <cellStyle name="Separador de milhares 3 6 90 63" xfId="19874"/>
    <cellStyle name="Separador de milhares 3 6 90 63 2" xfId="29079"/>
    <cellStyle name="Separador de milhares 3 6 90 64" xfId="19875"/>
    <cellStyle name="Separador de milhares 3 6 90 64 2" xfId="29080"/>
    <cellStyle name="Separador de milhares 3 6 90 65" xfId="19876"/>
    <cellStyle name="Separador de milhares 3 6 90 65 2" xfId="29081"/>
    <cellStyle name="Separador de milhares 3 6 90 66" xfId="19877"/>
    <cellStyle name="Separador de milhares 3 6 90 66 2" xfId="29082"/>
    <cellStyle name="Separador de milhares 3 6 90 67" xfId="19878"/>
    <cellStyle name="Separador de milhares 3 6 90 67 2" xfId="29083"/>
    <cellStyle name="Separador de milhares 3 6 90 68" xfId="19879"/>
    <cellStyle name="Separador de milhares 3 6 90 68 2" xfId="29084"/>
    <cellStyle name="Separador de milhares 3 6 90 69" xfId="19880"/>
    <cellStyle name="Separador de milhares 3 6 90 69 2" xfId="29085"/>
    <cellStyle name="Separador de milhares 3 6 90 7" xfId="19881"/>
    <cellStyle name="Separador de milhares 3 6 90 7 2" xfId="29086"/>
    <cellStyle name="Separador de milhares 3 6 90 70" xfId="19882"/>
    <cellStyle name="Separador de milhares 3 6 90 70 2" xfId="29087"/>
    <cellStyle name="Separador de milhares 3 6 90 71" xfId="19883"/>
    <cellStyle name="Separador de milhares 3 6 90 71 2" xfId="29088"/>
    <cellStyle name="Separador de milhares 3 6 90 72" xfId="19884"/>
    <cellStyle name="Separador de milhares 3 6 90 72 2" xfId="29089"/>
    <cellStyle name="Separador de milhares 3 6 90 73" xfId="19885"/>
    <cellStyle name="Separador de milhares 3 6 90 73 2" xfId="29090"/>
    <cellStyle name="Separador de milhares 3 6 90 74" xfId="19886"/>
    <cellStyle name="Separador de milhares 3 6 90 74 2" xfId="29091"/>
    <cellStyle name="Separador de milhares 3 6 90 75" xfId="19887"/>
    <cellStyle name="Separador de milhares 3 6 90 75 2" xfId="29092"/>
    <cellStyle name="Separador de milhares 3 6 90 76" xfId="19888"/>
    <cellStyle name="Separador de milhares 3 6 90 76 2" xfId="29093"/>
    <cellStyle name="Separador de milhares 3 6 90 77" xfId="19889"/>
    <cellStyle name="Separador de milhares 3 6 90 77 2" xfId="29094"/>
    <cellStyle name="Separador de milhares 3 6 90 78" xfId="19890"/>
    <cellStyle name="Separador de milhares 3 6 90 78 2" xfId="29095"/>
    <cellStyle name="Separador de milhares 3 6 90 79" xfId="19891"/>
    <cellStyle name="Separador de milhares 3 6 90 79 2" xfId="29096"/>
    <cellStyle name="Separador de milhares 3 6 90 8" xfId="19892"/>
    <cellStyle name="Separador de milhares 3 6 90 8 2" xfId="29097"/>
    <cellStyle name="Separador de milhares 3 6 90 80" xfId="19893"/>
    <cellStyle name="Separador de milhares 3 6 90 80 2" xfId="29098"/>
    <cellStyle name="Separador de milhares 3 6 90 81" xfId="19894"/>
    <cellStyle name="Separador de milhares 3 6 90 81 2" xfId="29099"/>
    <cellStyle name="Separador de milhares 3 6 90 82" xfId="19895"/>
    <cellStyle name="Separador de milhares 3 6 90 82 2" xfId="29100"/>
    <cellStyle name="Separador de milhares 3 6 90 83" xfId="19896"/>
    <cellStyle name="Separador de milhares 3 6 90 83 2" xfId="29101"/>
    <cellStyle name="Separador de milhares 3 6 90 84" xfId="19897"/>
    <cellStyle name="Separador de milhares 3 6 90 84 2" xfId="29102"/>
    <cellStyle name="Separador de milhares 3 6 90 85" xfId="19898"/>
    <cellStyle name="Separador de milhares 3 6 90 85 2" xfId="29103"/>
    <cellStyle name="Separador de milhares 3 6 90 86" xfId="19899"/>
    <cellStyle name="Separador de milhares 3 6 90 86 2" xfId="29104"/>
    <cellStyle name="Separador de milhares 3 6 90 87" xfId="19900"/>
    <cellStyle name="Separador de milhares 3 6 90 87 2" xfId="29105"/>
    <cellStyle name="Separador de milhares 3 6 90 88" xfId="19901"/>
    <cellStyle name="Separador de milhares 3 6 90 88 2" xfId="29106"/>
    <cellStyle name="Separador de milhares 3 6 90 89" xfId="19902"/>
    <cellStyle name="Separador de milhares 3 6 90 89 2" xfId="29107"/>
    <cellStyle name="Separador de milhares 3 6 90 9" xfId="19903"/>
    <cellStyle name="Separador de milhares 3 6 90 9 2" xfId="29108"/>
    <cellStyle name="Separador de milhares 3 6 90 90" xfId="19904"/>
    <cellStyle name="Separador de milhares 3 6 90 90 2" xfId="29109"/>
    <cellStyle name="Separador de milhares 3 6 90 91" xfId="19905"/>
    <cellStyle name="Separador de milhares 3 6 90 91 2" xfId="29110"/>
    <cellStyle name="Separador de milhares 3 6 90 92" xfId="19906"/>
    <cellStyle name="Separador de milhares 3 6 90 92 2" xfId="29111"/>
    <cellStyle name="Separador de milhares 3 6 90 93" xfId="19907"/>
    <cellStyle name="Separador de milhares 3 6 90 93 2" xfId="29112"/>
    <cellStyle name="Separador de milhares 3 6 90 94" xfId="19908"/>
    <cellStyle name="Separador de milhares 3 6 90 94 2" xfId="29113"/>
    <cellStyle name="Separador de milhares 3 6 90 95" xfId="19909"/>
    <cellStyle name="Separador de milhares 3 6 90 95 2" xfId="29114"/>
    <cellStyle name="Separador de milhares 3 6 90 96" xfId="19910"/>
    <cellStyle name="Separador de milhares 3 6 90 96 2" xfId="29115"/>
    <cellStyle name="Separador de milhares 3 6 90 97" xfId="19911"/>
    <cellStyle name="Separador de milhares 3 6 90 97 2" xfId="29116"/>
    <cellStyle name="Separador de milhares 3 6 90 98" xfId="19912"/>
    <cellStyle name="Separador de milhares 3 6 90 98 2" xfId="29117"/>
    <cellStyle name="Separador de milhares 3 6 90 99" xfId="19913"/>
    <cellStyle name="Separador de milhares 3 6 90 99 2" xfId="29118"/>
    <cellStyle name="Separador de milhares 3 6 91" xfId="19914"/>
    <cellStyle name="Separador de milhares 3 6 91 10" xfId="19915"/>
    <cellStyle name="Separador de milhares 3 6 91 10 2" xfId="29120"/>
    <cellStyle name="Separador de milhares 3 6 91 100" xfId="19916"/>
    <cellStyle name="Separador de milhares 3 6 91 100 2" xfId="29121"/>
    <cellStyle name="Separador de milhares 3 6 91 101" xfId="19917"/>
    <cellStyle name="Separador de milhares 3 6 91 101 2" xfId="29122"/>
    <cellStyle name="Separador de milhares 3 6 91 102" xfId="19918"/>
    <cellStyle name="Separador de milhares 3 6 91 102 2" xfId="29123"/>
    <cellStyle name="Separador de milhares 3 6 91 103" xfId="19919"/>
    <cellStyle name="Separador de milhares 3 6 91 103 2" xfId="29124"/>
    <cellStyle name="Separador de milhares 3 6 91 104" xfId="19920"/>
    <cellStyle name="Separador de milhares 3 6 91 104 2" xfId="29125"/>
    <cellStyle name="Separador de milhares 3 6 91 105" xfId="19921"/>
    <cellStyle name="Separador de milhares 3 6 91 105 2" xfId="29126"/>
    <cellStyle name="Separador de milhares 3 6 91 106" xfId="19922"/>
    <cellStyle name="Separador de milhares 3 6 91 106 2" xfId="29127"/>
    <cellStyle name="Separador de milhares 3 6 91 107" xfId="29119"/>
    <cellStyle name="Separador de milhares 3 6 91 11" xfId="19923"/>
    <cellStyle name="Separador de milhares 3 6 91 11 2" xfId="29128"/>
    <cellStyle name="Separador de milhares 3 6 91 12" xfId="19924"/>
    <cellStyle name="Separador de milhares 3 6 91 12 2" xfId="29129"/>
    <cellStyle name="Separador de milhares 3 6 91 13" xfId="19925"/>
    <cellStyle name="Separador de milhares 3 6 91 13 2" xfId="29130"/>
    <cellStyle name="Separador de milhares 3 6 91 14" xfId="19926"/>
    <cellStyle name="Separador de milhares 3 6 91 14 2" xfId="29131"/>
    <cellStyle name="Separador de milhares 3 6 91 15" xfId="19927"/>
    <cellStyle name="Separador de milhares 3 6 91 15 2" xfId="29132"/>
    <cellStyle name="Separador de milhares 3 6 91 16" xfId="19928"/>
    <cellStyle name="Separador de milhares 3 6 91 16 2" xfId="29133"/>
    <cellStyle name="Separador de milhares 3 6 91 17" xfId="19929"/>
    <cellStyle name="Separador de milhares 3 6 91 17 2" xfId="29134"/>
    <cellStyle name="Separador de milhares 3 6 91 18" xfId="19930"/>
    <cellStyle name="Separador de milhares 3 6 91 18 2" xfId="29135"/>
    <cellStyle name="Separador de milhares 3 6 91 19" xfId="19931"/>
    <cellStyle name="Separador de milhares 3 6 91 19 2" xfId="29136"/>
    <cellStyle name="Separador de milhares 3 6 91 2" xfId="19932"/>
    <cellStyle name="Separador de milhares 3 6 91 2 2" xfId="29137"/>
    <cellStyle name="Separador de milhares 3 6 91 20" xfId="19933"/>
    <cellStyle name="Separador de milhares 3 6 91 20 2" xfId="29138"/>
    <cellStyle name="Separador de milhares 3 6 91 21" xfId="19934"/>
    <cellStyle name="Separador de milhares 3 6 91 21 2" xfId="29139"/>
    <cellStyle name="Separador de milhares 3 6 91 22" xfId="19935"/>
    <cellStyle name="Separador de milhares 3 6 91 22 2" xfId="29140"/>
    <cellStyle name="Separador de milhares 3 6 91 23" xfId="19936"/>
    <cellStyle name="Separador de milhares 3 6 91 23 2" xfId="29141"/>
    <cellStyle name="Separador de milhares 3 6 91 24" xfId="19937"/>
    <cellStyle name="Separador de milhares 3 6 91 24 2" xfId="29142"/>
    <cellStyle name="Separador de milhares 3 6 91 25" xfId="19938"/>
    <cellStyle name="Separador de milhares 3 6 91 25 2" xfId="29143"/>
    <cellStyle name="Separador de milhares 3 6 91 26" xfId="19939"/>
    <cellStyle name="Separador de milhares 3 6 91 26 2" xfId="29144"/>
    <cellStyle name="Separador de milhares 3 6 91 27" xfId="19940"/>
    <cellStyle name="Separador de milhares 3 6 91 27 2" xfId="29145"/>
    <cellStyle name="Separador de milhares 3 6 91 28" xfId="19941"/>
    <cellStyle name="Separador de milhares 3 6 91 28 2" xfId="29146"/>
    <cellStyle name="Separador de milhares 3 6 91 29" xfId="19942"/>
    <cellStyle name="Separador de milhares 3 6 91 29 2" xfId="29147"/>
    <cellStyle name="Separador de milhares 3 6 91 3" xfId="19943"/>
    <cellStyle name="Separador de milhares 3 6 91 3 2" xfId="29148"/>
    <cellStyle name="Separador de milhares 3 6 91 30" xfId="19944"/>
    <cellStyle name="Separador de milhares 3 6 91 30 2" xfId="29149"/>
    <cellStyle name="Separador de milhares 3 6 91 31" xfId="19945"/>
    <cellStyle name="Separador de milhares 3 6 91 31 2" xfId="29150"/>
    <cellStyle name="Separador de milhares 3 6 91 32" xfId="19946"/>
    <cellStyle name="Separador de milhares 3 6 91 32 2" xfId="29151"/>
    <cellStyle name="Separador de milhares 3 6 91 33" xfId="19947"/>
    <cellStyle name="Separador de milhares 3 6 91 33 2" xfId="29152"/>
    <cellStyle name="Separador de milhares 3 6 91 34" xfId="19948"/>
    <cellStyle name="Separador de milhares 3 6 91 34 2" xfId="29153"/>
    <cellStyle name="Separador de milhares 3 6 91 35" xfId="19949"/>
    <cellStyle name="Separador de milhares 3 6 91 35 2" xfId="29154"/>
    <cellStyle name="Separador de milhares 3 6 91 36" xfId="19950"/>
    <cellStyle name="Separador de milhares 3 6 91 36 2" xfId="29155"/>
    <cellStyle name="Separador de milhares 3 6 91 37" xfId="19951"/>
    <cellStyle name="Separador de milhares 3 6 91 37 2" xfId="29156"/>
    <cellStyle name="Separador de milhares 3 6 91 38" xfId="19952"/>
    <cellStyle name="Separador de milhares 3 6 91 38 2" xfId="29157"/>
    <cellStyle name="Separador de milhares 3 6 91 39" xfId="19953"/>
    <cellStyle name="Separador de milhares 3 6 91 39 2" xfId="29158"/>
    <cellStyle name="Separador de milhares 3 6 91 4" xfId="19954"/>
    <cellStyle name="Separador de milhares 3 6 91 4 2" xfId="29159"/>
    <cellStyle name="Separador de milhares 3 6 91 40" xfId="19955"/>
    <cellStyle name="Separador de milhares 3 6 91 40 2" xfId="29160"/>
    <cellStyle name="Separador de milhares 3 6 91 41" xfId="19956"/>
    <cellStyle name="Separador de milhares 3 6 91 41 2" xfId="29161"/>
    <cellStyle name="Separador de milhares 3 6 91 42" xfId="19957"/>
    <cellStyle name="Separador de milhares 3 6 91 42 2" xfId="29162"/>
    <cellStyle name="Separador de milhares 3 6 91 43" xfId="19958"/>
    <cellStyle name="Separador de milhares 3 6 91 43 2" xfId="29163"/>
    <cellStyle name="Separador de milhares 3 6 91 44" xfId="19959"/>
    <cellStyle name="Separador de milhares 3 6 91 44 2" xfId="29164"/>
    <cellStyle name="Separador de milhares 3 6 91 45" xfId="19960"/>
    <cellStyle name="Separador de milhares 3 6 91 45 2" xfId="29165"/>
    <cellStyle name="Separador de milhares 3 6 91 46" xfId="19961"/>
    <cellStyle name="Separador de milhares 3 6 91 46 2" xfId="29166"/>
    <cellStyle name="Separador de milhares 3 6 91 47" xfId="19962"/>
    <cellStyle name="Separador de milhares 3 6 91 47 2" xfId="29167"/>
    <cellStyle name="Separador de milhares 3 6 91 48" xfId="19963"/>
    <cellStyle name="Separador de milhares 3 6 91 48 2" xfId="29168"/>
    <cellStyle name="Separador de milhares 3 6 91 49" xfId="19964"/>
    <cellStyle name="Separador de milhares 3 6 91 49 2" xfId="29169"/>
    <cellStyle name="Separador de milhares 3 6 91 5" xfId="19965"/>
    <cellStyle name="Separador de milhares 3 6 91 5 2" xfId="29170"/>
    <cellStyle name="Separador de milhares 3 6 91 50" xfId="19966"/>
    <cellStyle name="Separador de milhares 3 6 91 50 2" xfId="29171"/>
    <cellStyle name="Separador de milhares 3 6 91 51" xfId="19967"/>
    <cellStyle name="Separador de milhares 3 6 91 51 2" xfId="29172"/>
    <cellStyle name="Separador de milhares 3 6 91 52" xfId="19968"/>
    <cellStyle name="Separador de milhares 3 6 91 52 2" xfId="29173"/>
    <cellStyle name="Separador de milhares 3 6 91 53" xfId="19969"/>
    <cellStyle name="Separador de milhares 3 6 91 53 2" xfId="29174"/>
    <cellStyle name="Separador de milhares 3 6 91 54" xfId="19970"/>
    <cellStyle name="Separador de milhares 3 6 91 54 2" xfId="29175"/>
    <cellStyle name="Separador de milhares 3 6 91 55" xfId="19971"/>
    <cellStyle name="Separador de milhares 3 6 91 55 2" xfId="29176"/>
    <cellStyle name="Separador de milhares 3 6 91 56" xfId="19972"/>
    <cellStyle name="Separador de milhares 3 6 91 56 2" xfId="29177"/>
    <cellStyle name="Separador de milhares 3 6 91 57" xfId="19973"/>
    <cellStyle name="Separador de milhares 3 6 91 57 2" xfId="29178"/>
    <cellStyle name="Separador de milhares 3 6 91 58" xfId="19974"/>
    <cellStyle name="Separador de milhares 3 6 91 58 2" xfId="29179"/>
    <cellStyle name="Separador de milhares 3 6 91 59" xfId="19975"/>
    <cellStyle name="Separador de milhares 3 6 91 59 2" xfId="29180"/>
    <cellStyle name="Separador de milhares 3 6 91 6" xfId="19976"/>
    <cellStyle name="Separador de milhares 3 6 91 6 2" xfId="29181"/>
    <cellStyle name="Separador de milhares 3 6 91 60" xfId="19977"/>
    <cellStyle name="Separador de milhares 3 6 91 60 2" xfId="29182"/>
    <cellStyle name="Separador de milhares 3 6 91 61" xfId="19978"/>
    <cellStyle name="Separador de milhares 3 6 91 61 2" xfId="29183"/>
    <cellStyle name="Separador de milhares 3 6 91 62" xfId="19979"/>
    <cellStyle name="Separador de milhares 3 6 91 62 2" xfId="29184"/>
    <cellStyle name="Separador de milhares 3 6 91 63" xfId="19980"/>
    <cellStyle name="Separador de milhares 3 6 91 63 2" xfId="29185"/>
    <cellStyle name="Separador de milhares 3 6 91 64" xfId="19981"/>
    <cellStyle name="Separador de milhares 3 6 91 64 2" xfId="29186"/>
    <cellStyle name="Separador de milhares 3 6 91 65" xfId="19982"/>
    <cellStyle name="Separador de milhares 3 6 91 65 2" xfId="29187"/>
    <cellStyle name="Separador de milhares 3 6 91 66" xfId="19983"/>
    <cellStyle name="Separador de milhares 3 6 91 66 2" xfId="29188"/>
    <cellStyle name="Separador de milhares 3 6 91 67" xfId="19984"/>
    <cellStyle name="Separador de milhares 3 6 91 67 2" xfId="29189"/>
    <cellStyle name="Separador de milhares 3 6 91 68" xfId="19985"/>
    <cellStyle name="Separador de milhares 3 6 91 68 2" xfId="29190"/>
    <cellStyle name="Separador de milhares 3 6 91 69" xfId="19986"/>
    <cellStyle name="Separador de milhares 3 6 91 69 2" xfId="29191"/>
    <cellStyle name="Separador de milhares 3 6 91 7" xfId="19987"/>
    <cellStyle name="Separador de milhares 3 6 91 7 2" xfId="29192"/>
    <cellStyle name="Separador de milhares 3 6 91 70" xfId="19988"/>
    <cellStyle name="Separador de milhares 3 6 91 70 2" xfId="29193"/>
    <cellStyle name="Separador de milhares 3 6 91 71" xfId="19989"/>
    <cellStyle name="Separador de milhares 3 6 91 71 2" xfId="29194"/>
    <cellStyle name="Separador de milhares 3 6 91 72" xfId="19990"/>
    <cellStyle name="Separador de milhares 3 6 91 72 2" xfId="29195"/>
    <cellStyle name="Separador de milhares 3 6 91 73" xfId="19991"/>
    <cellStyle name="Separador de milhares 3 6 91 73 2" xfId="29196"/>
    <cellStyle name="Separador de milhares 3 6 91 74" xfId="19992"/>
    <cellStyle name="Separador de milhares 3 6 91 74 2" xfId="29197"/>
    <cellStyle name="Separador de milhares 3 6 91 75" xfId="19993"/>
    <cellStyle name="Separador de milhares 3 6 91 75 2" xfId="29198"/>
    <cellStyle name="Separador de milhares 3 6 91 76" xfId="19994"/>
    <cellStyle name="Separador de milhares 3 6 91 76 2" xfId="29199"/>
    <cellStyle name="Separador de milhares 3 6 91 77" xfId="19995"/>
    <cellStyle name="Separador de milhares 3 6 91 77 2" xfId="29200"/>
    <cellStyle name="Separador de milhares 3 6 91 78" xfId="19996"/>
    <cellStyle name="Separador de milhares 3 6 91 78 2" xfId="29201"/>
    <cellStyle name="Separador de milhares 3 6 91 79" xfId="19997"/>
    <cellStyle name="Separador de milhares 3 6 91 79 2" xfId="29202"/>
    <cellStyle name="Separador de milhares 3 6 91 8" xfId="19998"/>
    <cellStyle name="Separador de milhares 3 6 91 8 2" xfId="29203"/>
    <cellStyle name="Separador de milhares 3 6 91 80" xfId="19999"/>
    <cellStyle name="Separador de milhares 3 6 91 80 2" xfId="29204"/>
    <cellStyle name="Separador de milhares 3 6 91 81" xfId="20000"/>
    <cellStyle name="Separador de milhares 3 6 91 81 2" xfId="29205"/>
    <cellStyle name="Separador de milhares 3 6 91 82" xfId="20001"/>
    <cellStyle name="Separador de milhares 3 6 91 82 2" xfId="29206"/>
    <cellStyle name="Separador de milhares 3 6 91 83" xfId="20002"/>
    <cellStyle name="Separador de milhares 3 6 91 83 2" xfId="29207"/>
    <cellStyle name="Separador de milhares 3 6 91 84" xfId="20003"/>
    <cellStyle name="Separador de milhares 3 6 91 84 2" xfId="29208"/>
    <cellStyle name="Separador de milhares 3 6 91 85" xfId="20004"/>
    <cellStyle name="Separador de milhares 3 6 91 85 2" xfId="29209"/>
    <cellStyle name="Separador de milhares 3 6 91 86" xfId="20005"/>
    <cellStyle name="Separador de milhares 3 6 91 86 2" xfId="29210"/>
    <cellStyle name="Separador de milhares 3 6 91 87" xfId="20006"/>
    <cellStyle name="Separador de milhares 3 6 91 87 2" xfId="29211"/>
    <cellStyle name="Separador de milhares 3 6 91 88" xfId="20007"/>
    <cellStyle name="Separador de milhares 3 6 91 88 2" xfId="29212"/>
    <cellStyle name="Separador de milhares 3 6 91 89" xfId="20008"/>
    <cellStyle name="Separador de milhares 3 6 91 89 2" xfId="29213"/>
    <cellStyle name="Separador de milhares 3 6 91 9" xfId="20009"/>
    <cellStyle name="Separador de milhares 3 6 91 9 2" xfId="29214"/>
    <cellStyle name="Separador de milhares 3 6 91 90" xfId="20010"/>
    <cellStyle name="Separador de milhares 3 6 91 90 2" xfId="29215"/>
    <cellStyle name="Separador de milhares 3 6 91 91" xfId="20011"/>
    <cellStyle name="Separador de milhares 3 6 91 91 2" xfId="29216"/>
    <cellStyle name="Separador de milhares 3 6 91 92" xfId="20012"/>
    <cellStyle name="Separador de milhares 3 6 91 92 2" xfId="29217"/>
    <cellStyle name="Separador de milhares 3 6 91 93" xfId="20013"/>
    <cellStyle name="Separador de milhares 3 6 91 93 2" xfId="29218"/>
    <cellStyle name="Separador de milhares 3 6 91 94" xfId="20014"/>
    <cellStyle name="Separador de milhares 3 6 91 94 2" xfId="29219"/>
    <cellStyle name="Separador de milhares 3 6 91 95" xfId="20015"/>
    <cellStyle name="Separador de milhares 3 6 91 95 2" xfId="29220"/>
    <cellStyle name="Separador de milhares 3 6 91 96" xfId="20016"/>
    <cellStyle name="Separador de milhares 3 6 91 96 2" xfId="29221"/>
    <cellStyle name="Separador de milhares 3 6 91 97" xfId="20017"/>
    <cellStyle name="Separador de milhares 3 6 91 97 2" xfId="29222"/>
    <cellStyle name="Separador de milhares 3 6 91 98" xfId="20018"/>
    <cellStyle name="Separador de milhares 3 6 91 98 2" xfId="29223"/>
    <cellStyle name="Separador de milhares 3 6 91 99" xfId="20019"/>
    <cellStyle name="Separador de milhares 3 6 91 99 2" xfId="29224"/>
    <cellStyle name="Separador de milhares 3 6 92" xfId="20020"/>
    <cellStyle name="Separador de milhares 3 6 92 10" xfId="20021"/>
    <cellStyle name="Separador de milhares 3 6 92 10 2" xfId="29226"/>
    <cellStyle name="Separador de milhares 3 6 92 11" xfId="20022"/>
    <cellStyle name="Separador de milhares 3 6 92 11 2" xfId="29227"/>
    <cellStyle name="Separador de milhares 3 6 92 12" xfId="20023"/>
    <cellStyle name="Separador de milhares 3 6 92 12 2" xfId="29228"/>
    <cellStyle name="Separador de milhares 3 6 92 13" xfId="20024"/>
    <cellStyle name="Separador de milhares 3 6 92 13 2" xfId="29229"/>
    <cellStyle name="Separador de milhares 3 6 92 14" xfId="20025"/>
    <cellStyle name="Separador de milhares 3 6 92 14 2" xfId="29230"/>
    <cellStyle name="Separador de milhares 3 6 92 15" xfId="20026"/>
    <cellStyle name="Separador de milhares 3 6 92 15 2" xfId="29231"/>
    <cellStyle name="Separador de milhares 3 6 92 16" xfId="20027"/>
    <cellStyle name="Separador de milhares 3 6 92 16 2" xfId="29232"/>
    <cellStyle name="Separador de milhares 3 6 92 17" xfId="20028"/>
    <cellStyle name="Separador de milhares 3 6 92 17 2" xfId="29233"/>
    <cellStyle name="Separador de milhares 3 6 92 18" xfId="20029"/>
    <cellStyle name="Separador de milhares 3 6 92 18 2" xfId="29234"/>
    <cellStyle name="Separador de milhares 3 6 92 19" xfId="20030"/>
    <cellStyle name="Separador de milhares 3 6 92 19 2" xfId="29235"/>
    <cellStyle name="Separador de milhares 3 6 92 2" xfId="20031"/>
    <cellStyle name="Separador de milhares 3 6 92 2 2" xfId="29236"/>
    <cellStyle name="Separador de milhares 3 6 92 20" xfId="20032"/>
    <cellStyle name="Separador de milhares 3 6 92 20 2" xfId="29237"/>
    <cellStyle name="Separador de milhares 3 6 92 21" xfId="20033"/>
    <cellStyle name="Separador de milhares 3 6 92 21 2" xfId="29238"/>
    <cellStyle name="Separador de milhares 3 6 92 22" xfId="20034"/>
    <cellStyle name="Separador de milhares 3 6 92 22 2" xfId="29239"/>
    <cellStyle name="Separador de milhares 3 6 92 23" xfId="20035"/>
    <cellStyle name="Separador de milhares 3 6 92 23 2" xfId="29240"/>
    <cellStyle name="Separador de milhares 3 6 92 24" xfId="20036"/>
    <cellStyle name="Separador de milhares 3 6 92 24 2" xfId="29241"/>
    <cellStyle name="Separador de milhares 3 6 92 25" xfId="20037"/>
    <cellStyle name="Separador de milhares 3 6 92 25 2" xfId="29242"/>
    <cellStyle name="Separador de milhares 3 6 92 26" xfId="20038"/>
    <cellStyle name="Separador de milhares 3 6 92 26 2" xfId="29243"/>
    <cellStyle name="Separador de milhares 3 6 92 27" xfId="20039"/>
    <cellStyle name="Separador de milhares 3 6 92 27 2" xfId="29244"/>
    <cellStyle name="Separador de milhares 3 6 92 28" xfId="20040"/>
    <cellStyle name="Separador de milhares 3 6 92 28 2" xfId="29245"/>
    <cellStyle name="Separador de milhares 3 6 92 29" xfId="20041"/>
    <cellStyle name="Separador de milhares 3 6 92 29 2" xfId="29246"/>
    <cellStyle name="Separador de milhares 3 6 92 3" xfId="20042"/>
    <cellStyle name="Separador de milhares 3 6 92 3 2" xfId="29247"/>
    <cellStyle name="Separador de milhares 3 6 92 30" xfId="20043"/>
    <cellStyle name="Separador de milhares 3 6 92 30 2" xfId="29248"/>
    <cellStyle name="Separador de milhares 3 6 92 31" xfId="20044"/>
    <cellStyle name="Separador de milhares 3 6 92 31 2" xfId="29249"/>
    <cellStyle name="Separador de milhares 3 6 92 32" xfId="20045"/>
    <cellStyle name="Separador de milhares 3 6 92 32 2" xfId="29250"/>
    <cellStyle name="Separador de milhares 3 6 92 33" xfId="20046"/>
    <cellStyle name="Separador de milhares 3 6 92 33 2" xfId="29251"/>
    <cellStyle name="Separador de milhares 3 6 92 34" xfId="20047"/>
    <cellStyle name="Separador de milhares 3 6 92 34 2" xfId="29252"/>
    <cellStyle name="Separador de milhares 3 6 92 35" xfId="20048"/>
    <cellStyle name="Separador de milhares 3 6 92 35 2" xfId="29253"/>
    <cellStyle name="Separador de milhares 3 6 92 36" xfId="20049"/>
    <cellStyle name="Separador de milhares 3 6 92 36 2" xfId="29254"/>
    <cellStyle name="Separador de milhares 3 6 92 37" xfId="20050"/>
    <cellStyle name="Separador de milhares 3 6 92 37 2" xfId="29255"/>
    <cellStyle name="Separador de milhares 3 6 92 38" xfId="20051"/>
    <cellStyle name="Separador de milhares 3 6 92 38 2" xfId="29256"/>
    <cellStyle name="Separador de milhares 3 6 92 39" xfId="20052"/>
    <cellStyle name="Separador de milhares 3 6 92 39 2" xfId="29257"/>
    <cellStyle name="Separador de milhares 3 6 92 4" xfId="20053"/>
    <cellStyle name="Separador de milhares 3 6 92 4 2" xfId="29258"/>
    <cellStyle name="Separador de milhares 3 6 92 40" xfId="20054"/>
    <cellStyle name="Separador de milhares 3 6 92 40 2" xfId="29259"/>
    <cellStyle name="Separador de milhares 3 6 92 41" xfId="20055"/>
    <cellStyle name="Separador de milhares 3 6 92 41 2" xfId="29260"/>
    <cellStyle name="Separador de milhares 3 6 92 42" xfId="20056"/>
    <cellStyle name="Separador de milhares 3 6 92 42 2" xfId="29261"/>
    <cellStyle name="Separador de milhares 3 6 92 43" xfId="20057"/>
    <cellStyle name="Separador de milhares 3 6 92 43 2" xfId="29262"/>
    <cellStyle name="Separador de milhares 3 6 92 44" xfId="20058"/>
    <cellStyle name="Separador de milhares 3 6 92 44 2" xfId="29263"/>
    <cellStyle name="Separador de milhares 3 6 92 45" xfId="20059"/>
    <cellStyle name="Separador de milhares 3 6 92 45 2" xfId="29264"/>
    <cellStyle name="Separador de milhares 3 6 92 46" xfId="20060"/>
    <cellStyle name="Separador de milhares 3 6 92 46 2" xfId="29265"/>
    <cellStyle name="Separador de milhares 3 6 92 47" xfId="20061"/>
    <cellStyle name="Separador de milhares 3 6 92 47 2" xfId="29266"/>
    <cellStyle name="Separador de milhares 3 6 92 48" xfId="20062"/>
    <cellStyle name="Separador de milhares 3 6 92 48 2" xfId="29267"/>
    <cellStyle name="Separador de milhares 3 6 92 49" xfId="20063"/>
    <cellStyle name="Separador de milhares 3 6 92 49 2" xfId="29268"/>
    <cellStyle name="Separador de milhares 3 6 92 5" xfId="20064"/>
    <cellStyle name="Separador de milhares 3 6 92 5 2" xfId="29269"/>
    <cellStyle name="Separador de milhares 3 6 92 50" xfId="20065"/>
    <cellStyle name="Separador de milhares 3 6 92 50 2" xfId="29270"/>
    <cellStyle name="Separador de milhares 3 6 92 51" xfId="20066"/>
    <cellStyle name="Separador de milhares 3 6 92 51 2" xfId="29271"/>
    <cellStyle name="Separador de milhares 3 6 92 52" xfId="20067"/>
    <cellStyle name="Separador de milhares 3 6 92 52 2" xfId="29272"/>
    <cellStyle name="Separador de milhares 3 6 92 53" xfId="20068"/>
    <cellStyle name="Separador de milhares 3 6 92 53 2" xfId="29273"/>
    <cellStyle name="Separador de milhares 3 6 92 54" xfId="20069"/>
    <cellStyle name="Separador de milhares 3 6 92 54 2" xfId="29274"/>
    <cellStyle name="Separador de milhares 3 6 92 55" xfId="20070"/>
    <cellStyle name="Separador de milhares 3 6 92 55 2" xfId="29275"/>
    <cellStyle name="Separador de milhares 3 6 92 56" xfId="20071"/>
    <cellStyle name="Separador de milhares 3 6 92 56 2" xfId="29276"/>
    <cellStyle name="Separador de milhares 3 6 92 57" xfId="20072"/>
    <cellStyle name="Separador de milhares 3 6 92 57 2" xfId="29277"/>
    <cellStyle name="Separador de milhares 3 6 92 58" xfId="20073"/>
    <cellStyle name="Separador de milhares 3 6 92 58 2" xfId="29278"/>
    <cellStyle name="Separador de milhares 3 6 92 59" xfId="20074"/>
    <cellStyle name="Separador de milhares 3 6 92 59 2" xfId="29279"/>
    <cellStyle name="Separador de milhares 3 6 92 6" xfId="20075"/>
    <cellStyle name="Separador de milhares 3 6 92 6 2" xfId="29280"/>
    <cellStyle name="Separador de milhares 3 6 92 60" xfId="20076"/>
    <cellStyle name="Separador de milhares 3 6 92 60 2" xfId="29281"/>
    <cellStyle name="Separador de milhares 3 6 92 61" xfId="20077"/>
    <cellStyle name="Separador de milhares 3 6 92 61 2" xfId="29282"/>
    <cellStyle name="Separador de milhares 3 6 92 62" xfId="20078"/>
    <cellStyle name="Separador de milhares 3 6 92 62 2" xfId="29283"/>
    <cellStyle name="Separador de milhares 3 6 92 63" xfId="20079"/>
    <cellStyle name="Separador de milhares 3 6 92 63 2" xfId="29284"/>
    <cellStyle name="Separador de milhares 3 6 92 64" xfId="20080"/>
    <cellStyle name="Separador de milhares 3 6 92 64 2" xfId="29285"/>
    <cellStyle name="Separador de milhares 3 6 92 65" xfId="20081"/>
    <cellStyle name="Separador de milhares 3 6 92 65 2" xfId="29286"/>
    <cellStyle name="Separador de milhares 3 6 92 66" xfId="20082"/>
    <cellStyle name="Separador de milhares 3 6 92 66 2" xfId="29287"/>
    <cellStyle name="Separador de milhares 3 6 92 67" xfId="29225"/>
    <cellStyle name="Separador de milhares 3 6 92 7" xfId="20083"/>
    <cellStyle name="Separador de milhares 3 6 92 7 2" xfId="29288"/>
    <cellStyle name="Separador de milhares 3 6 92 8" xfId="20084"/>
    <cellStyle name="Separador de milhares 3 6 92 8 2" xfId="29289"/>
    <cellStyle name="Separador de milhares 3 6 92 9" xfId="20085"/>
    <cellStyle name="Separador de milhares 3 6 92 9 2" xfId="29290"/>
    <cellStyle name="Separador de milhares 3 6 93" xfId="20086"/>
    <cellStyle name="Separador de milhares 3 6 93 2" xfId="29291"/>
    <cellStyle name="Separador de milhares 3 6 94" xfId="20087"/>
    <cellStyle name="Separador de milhares 3 6 94 2" xfId="29292"/>
    <cellStyle name="Separador de milhares 3 6 95" xfId="20088"/>
    <cellStyle name="Separador de milhares 3 6 95 2" xfId="29293"/>
    <cellStyle name="Separador de milhares 3 6 96" xfId="20089"/>
    <cellStyle name="Separador de milhares 3 6 96 2" xfId="29294"/>
    <cellStyle name="Separador de milhares 3 6 97" xfId="28884"/>
    <cellStyle name="Separador de milhares 3 7" xfId="20090"/>
    <cellStyle name="Separador de milhares 3 7 10" xfId="20091"/>
    <cellStyle name="Separador de milhares 3 7 10 2" xfId="29296"/>
    <cellStyle name="Separador de milhares 3 7 11" xfId="20092"/>
    <cellStyle name="Separador de milhares 3 7 11 2" xfId="29297"/>
    <cellStyle name="Separador de milhares 3 7 12" xfId="20093"/>
    <cellStyle name="Separador de milhares 3 7 12 2" xfId="29298"/>
    <cellStyle name="Separador de milhares 3 7 13" xfId="20094"/>
    <cellStyle name="Separador de milhares 3 7 13 2" xfId="29299"/>
    <cellStyle name="Separador de milhares 3 7 14" xfId="20095"/>
    <cellStyle name="Separador de milhares 3 7 14 2" xfId="29300"/>
    <cellStyle name="Separador de milhares 3 7 15" xfId="20096"/>
    <cellStyle name="Separador de milhares 3 7 15 2" xfId="29301"/>
    <cellStyle name="Separador de milhares 3 7 16" xfId="20097"/>
    <cellStyle name="Separador de milhares 3 7 16 2" xfId="29302"/>
    <cellStyle name="Separador de milhares 3 7 17" xfId="20098"/>
    <cellStyle name="Separador de milhares 3 7 17 2" xfId="29303"/>
    <cellStyle name="Separador de milhares 3 7 18" xfId="20099"/>
    <cellStyle name="Separador de milhares 3 7 18 2" xfId="29304"/>
    <cellStyle name="Separador de milhares 3 7 19" xfId="20100"/>
    <cellStyle name="Separador de milhares 3 7 19 2" xfId="29305"/>
    <cellStyle name="Separador de milhares 3 7 2" xfId="20101"/>
    <cellStyle name="Separador de milhares 3 7 2 2" xfId="29306"/>
    <cellStyle name="Separador de milhares 3 7 20" xfId="20102"/>
    <cellStyle name="Separador de milhares 3 7 20 2" xfId="29307"/>
    <cellStyle name="Separador de milhares 3 7 21" xfId="20103"/>
    <cellStyle name="Separador de milhares 3 7 21 2" xfId="29308"/>
    <cellStyle name="Separador de milhares 3 7 22" xfId="20104"/>
    <cellStyle name="Separador de milhares 3 7 22 2" xfId="29309"/>
    <cellStyle name="Separador de milhares 3 7 23" xfId="20105"/>
    <cellStyle name="Separador de milhares 3 7 23 2" xfId="29310"/>
    <cellStyle name="Separador de milhares 3 7 24" xfId="20106"/>
    <cellStyle name="Separador de milhares 3 7 24 2" xfId="29311"/>
    <cellStyle name="Separador de milhares 3 7 25" xfId="20107"/>
    <cellStyle name="Separador de milhares 3 7 25 2" xfId="29312"/>
    <cellStyle name="Separador de milhares 3 7 26" xfId="20108"/>
    <cellStyle name="Separador de milhares 3 7 26 2" xfId="29313"/>
    <cellStyle name="Separador de milhares 3 7 27" xfId="20109"/>
    <cellStyle name="Separador de milhares 3 7 27 2" xfId="29314"/>
    <cellStyle name="Separador de milhares 3 7 28" xfId="20110"/>
    <cellStyle name="Separador de milhares 3 7 28 2" xfId="29315"/>
    <cellStyle name="Separador de milhares 3 7 29" xfId="20111"/>
    <cellStyle name="Separador de milhares 3 7 29 2" xfId="29316"/>
    <cellStyle name="Separador de milhares 3 7 3" xfId="20112"/>
    <cellStyle name="Separador de milhares 3 7 3 2" xfId="29317"/>
    <cellStyle name="Separador de milhares 3 7 30" xfId="20113"/>
    <cellStyle name="Separador de milhares 3 7 30 2" xfId="29318"/>
    <cellStyle name="Separador de milhares 3 7 31" xfId="20114"/>
    <cellStyle name="Separador de milhares 3 7 31 2" xfId="29319"/>
    <cellStyle name="Separador de milhares 3 7 32" xfId="20115"/>
    <cellStyle name="Separador de milhares 3 7 32 2" xfId="29320"/>
    <cellStyle name="Separador de milhares 3 7 33" xfId="20116"/>
    <cellStyle name="Separador de milhares 3 7 33 2" xfId="29321"/>
    <cellStyle name="Separador de milhares 3 7 34" xfId="20117"/>
    <cellStyle name="Separador de milhares 3 7 34 2" xfId="29322"/>
    <cellStyle name="Separador de milhares 3 7 35" xfId="20118"/>
    <cellStyle name="Separador de milhares 3 7 35 2" xfId="29323"/>
    <cellStyle name="Separador de milhares 3 7 36" xfId="20119"/>
    <cellStyle name="Separador de milhares 3 7 36 2" xfId="29324"/>
    <cellStyle name="Separador de milhares 3 7 37" xfId="20120"/>
    <cellStyle name="Separador de milhares 3 7 37 2" xfId="29325"/>
    <cellStyle name="Separador de milhares 3 7 38" xfId="20121"/>
    <cellStyle name="Separador de milhares 3 7 38 2" xfId="29326"/>
    <cellStyle name="Separador de milhares 3 7 39" xfId="20122"/>
    <cellStyle name="Separador de milhares 3 7 39 2" xfId="29327"/>
    <cellStyle name="Separador de milhares 3 7 4" xfId="20123"/>
    <cellStyle name="Separador de milhares 3 7 4 2" xfId="29328"/>
    <cellStyle name="Separador de milhares 3 7 40" xfId="20124"/>
    <cellStyle name="Separador de milhares 3 7 40 2" xfId="29329"/>
    <cellStyle name="Separador de milhares 3 7 41" xfId="20125"/>
    <cellStyle name="Separador de milhares 3 7 41 2" xfId="29330"/>
    <cellStyle name="Separador de milhares 3 7 42" xfId="20126"/>
    <cellStyle name="Separador de milhares 3 7 42 2" xfId="29331"/>
    <cellStyle name="Separador de milhares 3 7 43" xfId="20127"/>
    <cellStyle name="Separador de milhares 3 7 43 2" xfId="29332"/>
    <cellStyle name="Separador de milhares 3 7 44" xfId="20128"/>
    <cellStyle name="Separador de milhares 3 7 44 2" xfId="29333"/>
    <cellStyle name="Separador de milhares 3 7 45" xfId="20129"/>
    <cellStyle name="Separador de milhares 3 7 45 2" xfId="29334"/>
    <cellStyle name="Separador de milhares 3 7 46" xfId="20130"/>
    <cellStyle name="Separador de milhares 3 7 46 2" xfId="29335"/>
    <cellStyle name="Separador de milhares 3 7 47" xfId="20131"/>
    <cellStyle name="Separador de milhares 3 7 47 2" xfId="29336"/>
    <cellStyle name="Separador de milhares 3 7 48" xfId="20132"/>
    <cellStyle name="Separador de milhares 3 7 48 2" xfId="29337"/>
    <cellStyle name="Separador de milhares 3 7 49" xfId="20133"/>
    <cellStyle name="Separador de milhares 3 7 49 2" xfId="29338"/>
    <cellStyle name="Separador de milhares 3 7 5" xfId="20134"/>
    <cellStyle name="Separador de milhares 3 7 5 2" xfId="29339"/>
    <cellStyle name="Separador de milhares 3 7 50" xfId="20135"/>
    <cellStyle name="Separador de milhares 3 7 50 2" xfId="29340"/>
    <cellStyle name="Separador de milhares 3 7 51" xfId="20136"/>
    <cellStyle name="Separador de milhares 3 7 51 2" xfId="29341"/>
    <cellStyle name="Separador de milhares 3 7 52" xfId="20137"/>
    <cellStyle name="Separador de milhares 3 7 52 2" xfId="29342"/>
    <cellStyle name="Separador de milhares 3 7 53" xfId="20138"/>
    <cellStyle name="Separador de milhares 3 7 53 2" xfId="29343"/>
    <cellStyle name="Separador de milhares 3 7 54" xfId="20139"/>
    <cellStyle name="Separador de milhares 3 7 54 2" xfId="29344"/>
    <cellStyle name="Separador de milhares 3 7 55" xfId="20140"/>
    <cellStyle name="Separador de milhares 3 7 55 2" xfId="29345"/>
    <cellStyle name="Separador de milhares 3 7 56" xfId="20141"/>
    <cellStyle name="Separador de milhares 3 7 56 2" xfId="29346"/>
    <cellStyle name="Separador de milhares 3 7 57" xfId="20142"/>
    <cellStyle name="Separador de milhares 3 7 57 2" xfId="29347"/>
    <cellStyle name="Separador de milhares 3 7 58" xfId="20143"/>
    <cellStyle name="Separador de milhares 3 7 58 2" xfId="29348"/>
    <cellStyle name="Separador de milhares 3 7 59" xfId="20144"/>
    <cellStyle name="Separador de milhares 3 7 59 2" xfId="29349"/>
    <cellStyle name="Separador de milhares 3 7 6" xfId="20145"/>
    <cellStyle name="Separador de milhares 3 7 6 2" xfId="29350"/>
    <cellStyle name="Separador de milhares 3 7 60" xfId="20146"/>
    <cellStyle name="Separador de milhares 3 7 60 2" xfId="29351"/>
    <cellStyle name="Separador de milhares 3 7 61" xfId="20147"/>
    <cellStyle name="Separador de milhares 3 7 61 2" xfId="29352"/>
    <cellStyle name="Separador de milhares 3 7 62" xfId="20148"/>
    <cellStyle name="Separador de milhares 3 7 62 2" xfId="29353"/>
    <cellStyle name="Separador de milhares 3 7 63" xfId="20149"/>
    <cellStyle name="Separador de milhares 3 7 63 2" xfId="29354"/>
    <cellStyle name="Separador de milhares 3 7 64" xfId="20150"/>
    <cellStyle name="Separador de milhares 3 7 64 2" xfId="29355"/>
    <cellStyle name="Separador de milhares 3 7 65" xfId="20151"/>
    <cellStyle name="Separador de milhares 3 7 65 2" xfId="29356"/>
    <cellStyle name="Separador de milhares 3 7 66" xfId="20152"/>
    <cellStyle name="Separador de milhares 3 7 66 2" xfId="29357"/>
    <cellStyle name="Separador de milhares 3 7 67" xfId="20153"/>
    <cellStyle name="Separador de milhares 3 7 67 2" xfId="29358"/>
    <cellStyle name="Separador de milhares 3 7 68" xfId="20154"/>
    <cellStyle name="Separador de milhares 3 7 68 2" xfId="29359"/>
    <cellStyle name="Separador de milhares 3 7 69" xfId="20155"/>
    <cellStyle name="Separador de milhares 3 7 69 2" xfId="29360"/>
    <cellStyle name="Separador de milhares 3 7 7" xfId="20156"/>
    <cellStyle name="Separador de milhares 3 7 7 2" xfId="29361"/>
    <cellStyle name="Separador de milhares 3 7 70" xfId="20157"/>
    <cellStyle name="Separador de milhares 3 7 70 2" xfId="29362"/>
    <cellStyle name="Separador de milhares 3 7 71" xfId="20158"/>
    <cellStyle name="Separador de milhares 3 7 71 2" xfId="29363"/>
    <cellStyle name="Separador de milhares 3 7 72" xfId="20159"/>
    <cellStyle name="Separador de milhares 3 7 72 2" xfId="29364"/>
    <cellStyle name="Separador de milhares 3 7 73" xfId="20160"/>
    <cellStyle name="Separador de milhares 3 7 73 2" xfId="29365"/>
    <cellStyle name="Separador de milhares 3 7 74" xfId="20161"/>
    <cellStyle name="Separador de milhares 3 7 74 2" xfId="29366"/>
    <cellStyle name="Separador de milhares 3 7 75" xfId="20162"/>
    <cellStyle name="Separador de milhares 3 7 75 2" xfId="29367"/>
    <cellStyle name="Separador de milhares 3 7 76" xfId="20163"/>
    <cellStyle name="Separador de milhares 3 7 76 2" xfId="29368"/>
    <cellStyle name="Separador de milhares 3 7 77" xfId="20164"/>
    <cellStyle name="Separador de milhares 3 7 77 2" xfId="29369"/>
    <cellStyle name="Separador de milhares 3 7 78" xfId="20165"/>
    <cellStyle name="Separador de milhares 3 7 78 2" xfId="29370"/>
    <cellStyle name="Separador de milhares 3 7 79" xfId="20166"/>
    <cellStyle name="Separador de milhares 3 7 79 2" xfId="29371"/>
    <cellStyle name="Separador de milhares 3 7 8" xfId="20167"/>
    <cellStyle name="Separador de milhares 3 7 8 2" xfId="29372"/>
    <cellStyle name="Separador de milhares 3 7 80" xfId="20168"/>
    <cellStyle name="Separador de milhares 3 7 80 2" xfId="29373"/>
    <cellStyle name="Separador de milhares 3 7 81" xfId="20169"/>
    <cellStyle name="Separador de milhares 3 7 81 2" xfId="29374"/>
    <cellStyle name="Separador de milhares 3 7 82" xfId="20170"/>
    <cellStyle name="Separador de milhares 3 7 82 2" xfId="29375"/>
    <cellStyle name="Separador de milhares 3 7 83" xfId="20171"/>
    <cellStyle name="Separador de milhares 3 7 83 2" xfId="29376"/>
    <cellStyle name="Separador de milhares 3 7 84" xfId="20172"/>
    <cellStyle name="Separador de milhares 3 7 84 2" xfId="20173"/>
    <cellStyle name="Separador de milhares 3 7 84 2 10" xfId="20174"/>
    <cellStyle name="Separador de milhares 3 7 84 2 10 2" xfId="29379"/>
    <cellStyle name="Separador de milhares 3 7 84 2 11" xfId="20175"/>
    <cellStyle name="Separador de milhares 3 7 84 2 11 2" xfId="29380"/>
    <cellStyle name="Separador de milhares 3 7 84 2 12" xfId="20176"/>
    <cellStyle name="Separador de milhares 3 7 84 2 12 2" xfId="29381"/>
    <cellStyle name="Separador de milhares 3 7 84 2 13" xfId="20177"/>
    <cellStyle name="Separador de milhares 3 7 84 2 13 2" xfId="29382"/>
    <cellStyle name="Separador de milhares 3 7 84 2 14" xfId="20178"/>
    <cellStyle name="Separador de milhares 3 7 84 2 14 2" xfId="29383"/>
    <cellStyle name="Separador de milhares 3 7 84 2 15" xfId="20179"/>
    <cellStyle name="Separador de milhares 3 7 84 2 15 2" xfId="29384"/>
    <cellStyle name="Separador de milhares 3 7 84 2 16" xfId="20180"/>
    <cellStyle name="Separador de milhares 3 7 84 2 16 2" xfId="29385"/>
    <cellStyle name="Separador de milhares 3 7 84 2 17" xfId="20181"/>
    <cellStyle name="Separador de milhares 3 7 84 2 17 2" xfId="29386"/>
    <cellStyle name="Separador de milhares 3 7 84 2 18" xfId="20182"/>
    <cellStyle name="Separador de milhares 3 7 84 2 18 2" xfId="29387"/>
    <cellStyle name="Separador de milhares 3 7 84 2 19" xfId="20183"/>
    <cellStyle name="Separador de milhares 3 7 84 2 19 2" xfId="29388"/>
    <cellStyle name="Separador de milhares 3 7 84 2 2" xfId="20184"/>
    <cellStyle name="Separador de milhares 3 7 84 2 2 2" xfId="29389"/>
    <cellStyle name="Separador de milhares 3 7 84 2 20" xfId="20185"/>
    <cellStyle name="Separador de milhares 3 7 84 2 20 2" xfId="29390"/>
    <cellStyle name="Separador de milhares 3 7 84 2 21" xfId="20186"/>
    <cellStyle name="Separador de milhares 3 7 84 2 21 2" xfId="29391"/>
    <cellStyle name="Separador de milhares 3 7 84 2 22" xfId="20187"/>
    <cellStyle name="Separador de milhares 3 7 84 2 22 2" xfId="29392"/>
    <cellStyle name="Separador de milhares 3 7 84 2 23" xfId="20188"/>
    <cellStyle name="Separador de milhares 3 7 84 2 23 2" xfId="29393"/>
    <cellStyle name="Separador de milhares 3 7 84 2 24" xfId="20189"/>
    <cellStyle name="Separador de milhares 3 7 84 2 24 2" xfId="29394"/>
    <cellStyle name="Separador de milhares 3 7 84 2 25" xfId="20190"/>
    <cellStyle name="Separador de milhares 3 7 84 2 25 2" xfId="29395"/>
    <cellStyle name="Separador de milhares 3 7 84 2 26" xfId="20191"/>
    <cellStyle name="Separador de milhares 3 7 84 2 26 2" xfId="29396"/>
    <cellStyle name="Separador de milhares 3 7 84 2 27" xfId="20192"/>
    <cellStyle name="Separador de milhares 3 7 84 2 27 2" xfId="29397"/>
    <cellStyle name="Separador de milhares 3 7 84 2 28" xfId="20193"/>
    <cellStyle name="Separador de milhares 3 7 84 2 28 2" xfId="29398"/>
    <cellStyle name="Separador de milhares 3 7 84 2 29" xfId="20194"/>
    <cellStyle name="Separador de milhares 3 7 84 2 29 2" xfId="29399"/>
    <cellStyle name="Separador de milhares 3 7 84 2 3" xfId="20195"/>
    <cellStyle name="Separador de milhares 3 7 84 2 3 2" xfId="29400"/>
    <cellStyle name="Separador de milhares 3 7 84 2 30" xfId="20196"/>
    <cellStyle name="Separador de milhares 3 7 84 2 30 2" xfId="29401"/>
    <cellStyle name="Separador de milhares 3 7 84 2 31" xfId="20197"/>
    <cellStyle name="Separador de milhares 3 7 84 2 31 2" xfId="29402"/>
    <cellStyle name="Separador de milhares 3 7 84 2 32" xfId="20198"/>
    <cellStyle name="Separador de milhares 3 7 84 2 32 2" xfId="29403"/>
    <cellStyle name="Separador de milhares 3 7 84 2 33" xfId="20199"/>
    <cellStyle name="Separador de milhares 3 7 84 2 33 2" xfId="29404"/>
    <cellStyle name="Separador de milhares 3 7 84 2 34" xfId="20200"/>
    <cellStyle name="Separador de milhares 3 7 84 2 34 2" xfId="29405"/>
    <cellStyle name="Separador de milhares 3 7 84 2 35" xfId="20201"/>
    <cellStyle name="Separador de milhares 3 7 84 2 35 2" xfId="29406"/>
    <cellStyle name="Separador de milhares 3 7 84 2 36" xfId="20202"/>
    <cellStyle name="Separador de milhares 3 7 84 2 36 2" xfId="29407"/>
    <cellStyle name="Separador de milhares 3 7 84 2 37" xfId="20203"/>
    <cellStyle name="Separador de milhares 3 7 84 2 37 2" xfId="29408"/>
    <cellStyle name="Separador de milhares 3 7 84 2 38" xfId="20204"/>
    <cellStyle name="Separador de milhares 3 7 84 2 38 2" xfId="29409"/>
    <cellStyle name="Separador de milhares 3 7 84 2 39" xfId="20205"/>
    <cellStyle name="Separador de milhares 3 7 84 2 39 2" xfId="29410"/>
    <cellStyle name="Separador de milhares 3 7 84 2 4" xfId="20206"/>
    <cellStyle name="Separador de milhares 3 7 84 2 4 2" xfId="29411"/>
    <cellStyle name="Separador de milhares 3 7 84 2 40" xfId="29378"/>
    <cellStyle name="Separador de milhares 3 7 84 2 5" xfId="20207"/>
    <cellStyle name="Separador de milhares 3 7 84 2 5 2" xfId="29412"/>
    <cellStyle name="Separador de milhares 3 7 84 2 6" xfId="20208"/>
    <cellStyle name="Separador de milhares 3 7 84 2 6 2" xfId="29413"/>
    <cellStyle name="Separador de milhares 3 7 84 2 7" xfId="20209"/>
    <cellStyle name="Separador de milhares 3 7 84 2 7 2" xfId="29414"/>
    <cellStyle name="Separador de milhares 3 7 84 2 8" xfId="20210"/>
    <cellStyle name="Separador de milhares 3 7 84 2 8 2" xfId="29415"/>
    <cellStyle name="Separador de milhares 3 7 84 2 9" xfId="20211"/>
    <cellStyle name="Separador de milhares 3 7 84 2 9 2" xfId="29416"/>
    <cellStyle name="Separador de milhares 3 7 84 3" xfId="29377"/>
    <cellStyle name="Separador de milhares 3 7 85" xfId="20212"/>
    <cellStyle name="Separador de milhares 3 7 85 2" xfId="29417"/>
    <cellStyle name="Separador de milhares 3 7 86" xfId="20213"/>
    <cellStyle name="Separador de milhares 3 7 86 2" xfId="29418"/>
    <cellStyle name="Separador de milhares 3 7 87" xfId="20214"/>
    <cellStyle name="Separador de milhares 3 7 87 2" xfId="29419"/>
    <cellStyle name="Separador de milhares 3 7 88" xfId="20215"/>
    <cellStyle name="Separador de milhares 3 7 88 2" xfId="29420"/>
    <cellStyle name="Separador de milhares 3 7 89" xfId="20216"/>
    <cellStyle name="Separador de milhares 3 7 89 2" xfId="29421"/>
    <cellStyle name="Separador de milhares 3 7 9" xfId="20217"/>
    <cellStyle name="Separador de milhares 3 7 9 2" xfId="29422"/>
    <cellStyle name="Separador de milhares 3 7 90" xfId="20218"/>
    <cellStyle name="Separador de milhares 3 7 90 10" xfId="20219"/>
    <cellStyle name="Separador de milhares 3 7 90 10 2" xfId="29424"/>
    <cellStyle name="Separador de milhares 3 7 90 100" xfId="20220"/>
    <cellStyle name="Separador de milhares 3 7 90 100 2" xfId="29425"/>
    <cellStyle name="Separador de milhares 3 7 90 101" xfId="20221"/>
    <cellStyle name="Separador de milhares 3 7 90 101 2" xfId="29426"/>
    <cellStyle name="Separador de milhares 3 7 90 102" xfId="20222"/>
    <cellStyle name="Separador de milhares 3 7 90 102 2" xfId="29427"/>
    <cellStyle name="Separador de milhares 3 7 90 103" xfId="20223"/>
    <cellStyle name="Separador de milhares 3 7 90 103 2" xfId="29428"/>
    <cellStyle name="Separador de milhares 3 7 90 104" xfId="20224"/>
    <cellStyle name="Separador de milhares 3 7 90 104 2" xfId="29429"/>
    <cellStyle name="Separador de milhares 3 7 90 105" xfId="20225"/>
    <cellStyle name="Separador de milhares 3 7 90 105 2" xfId="29430"/>
    <cellStyle name="Separador de milhares 3 7 90 106" xfId="20226"/>
    <cellStyle name="Separador de milhares 3 7 90 106 2" xfId="29431"/>
    <cellStyle name="Separador de milhares 3 7 90 107" xfId="20227"/>
    <cellStyle name="Separador de milhares 3 7 90 107 2" xfId="29432"/>
    <cellStyle name="Separador de milhares 3 7 90 108" xfId="29423"/>
    <cellStyle name="Separador de milhares 3 7 90 11" xfId="20228"/>
    <cellStyle name="Separador de milhares 3 7 90 11 2" xfId="29433"/>
    <cellStyle name="Separador de milhares 3 7 90 12" xfId="20229"/>
    <cellStyle name="Separador de milhares 3 7 90 12 2" xfId="29434"/>
    <cellStyle name="Separador de milhares 3 7 90 13" xfId="20230"/>
    <cellStyle name="Separador de milhares 3 7 90 13 2" xfId="29435"/>
    <cellStyle name="Separador de milhares 3 7 90 14" xfId="20231"/>
    <cellStyle name="Separador de milhares 3 7 90 14 2" xfId="29436"/>
    <cellStyle name="Separador de milhares 3 7 90 15" xfId="20232"/>
    <cellStyle name="Separador de milhares 3 7 90 15 2" xfId="29437"/>
    <cellStyle name="Separador de milhares 3 7 90 16" xfId="20233"/>
    <cellStyle name="Separador de milhares 3 7 90 16 2" xfId="29438"/>
    <cellStyle name="Separador de milhares 3 7 90 17" xfId="20234"/>
    <cellStyle name="Separador de milhares 3 7 90 17 2" xfId="29439"/>
    <cellStyle name="Separador de milhares 3 7 90 18" xfId="20235"/>
    <cellStyle name="Separador de milhares 3 7 90 18 2" xfId="29440"/>
    <cellStyle name="Separador de milhares 3 7 90 19" xfId="20236"/>
    <cellStyle name="Separador de milhares 3 7 90 19 2" xfId="29441"/>
    <cellStyle name="Separador de milhares 3 7 90 2" xfId="20237"/>
    <cellStyle name="Separador de milhares 3 7 90 2 2" xfId="29442"/>
    <cellStyle name="Separador de milhares 3 7 90 20" xfId="20238"/>
    <cellStyle name="Separador de milhares 3 7 90 20 2" xfId="29443"/>
    <cellStyle name="Separador de milhares 3 7 90 21" xfId="20239"/>
    <cellStyle name="Separador de milhares 3 7 90 21 2" xfId="29444"/>
    <cellStyle name="Separador de milhares 3 7 90 22" xfId="20240"/>
    <cellStyle name="Separador de milhares 3 7 90 22 2" xfId="29445"/>
    <cellStyle name="Separador de milhares 3 7 90 23" xfId="20241"/>
    <cellStyle name="Separador de milhares 3 7 90 23 2" xfId="29446"/>
    <cellStyle name="Separador de milhares 3 7 90 24" xfId="20242"/>
    <cellStyle name="Separador de milhares 3 7 90 24 2" xfId="29447"/>
    <cellStyle name="Separador de milhares 3 7 90 25" xfId="20243"/>
    <cellStyle name="Separador de milhares 3 7 90 25 2" xfId="29448"/>
    <cellStyle name="Separador de milhares 3 7 90 26" xfId="20244"/>
    <cellStyle name="Separador de milhares 3 7 90 26 2" xfId="29449"/>
    <cellStyle name="Separador de milhares 3 7 90 27" xfId="20245"/>
    <cellStyle name="Separador de milhares 3 7 90 27 2" xfId="29450"/>
    <cellStyle name="Separador de milhares 3 7 90 28" xfId="20246"/>
    <cellStyle name="Separador de milhares 3 7 90 28 2" xfId="29451"/>
    <cellStyle name="Separador de milhares 3 7 90 29" xfId="20247"/>
    <cellStyle name="Separador de milhares 3 7 90 29 2" xfId="29452"/>
    <cellStyle name="Separador de milhares 3 7 90 3" xfId="20248"/>
    <cellStyle name="Separador de milhares 3 7 90 3 2" xfId="29453"/>
    <cellStyle name="Separador de milhares 3 7 90 30" xfId="20249"/>
    <cellStyle name="Separador de milhares 3 7 90 30 2" xfId="29454"/>
    <cellStyle name="Separador de milhares 3 7 90 31" xfId="20250"/>
    <cellStyle name="Separador de milhares 3 7 90 31 2" xfId="29455"/>
    <cellStyle name="Separador de milhares 3 7 90 32" xfId="20251"/>
    <cellStyle name="Separador de milhares 3 7 90 32 2" xfId="29456"/>
    <cellStyle name="Separador de milhares 3 7 90 33" xfId="20252"/>
    <cellStyle name="Separador de milhares 3 7 90 33 2" xfId="29457"/>
    <cellStyle name="Separador de milhares 3 7 90 34" xfId="20253"/>
    <cellStyle name="Separador de milhares 3 7 90 34 2" xfId="29458"/>
    <cellStyle name="Separador de milhares 3 7 90 35" xfId="20254"/>
    <cellStyle name="Separador de milhares 3 7 90 35 2" xfId="29459"/>
    <cellStyle name="Separador de milhares 3 7 90 36" xfId="20255"/>
    <cellStyle name="Separador de milhares 3 7 90 36 2" xfId="29460"/>
    <cellStyle name="Separador de milhares 3 7 90 37" xfId="20256"/>
    <cellStyle name="Separador de milhares 3 7 90 37 2" xfId="29461"/>
    <cellStyle name="Separador de milhares 3 7 90 38" xfId="20257"/>
    <cellStyle name="Separador de milhares 3 7 90 38 2" xfId="29462"/>
    <cellStyle name="Separador de milhares 3 7 90 39" xfId="20258"/>
    <cellStyle name="Separador de milhares 3 7 90 39 2" xfId="29463"/>
    <cellStyle name="Separador de milhares 3 7 90 4" xfId="20259"/>
    <cellStyle name="Separador de milhares 3 7 90 4 2" xfId="29464"/>
    <cellStyle name="Separador de milhares 3 7 90 40" xfId="20260"/>
    <cellStyle name="Separador de milhares 3 7 90 40 2" xfId="29465"/>
    <cellStyle name="Separador de milhares 3 7 90 41" xfId="20261"/>
    <cellStyle name="Separador de milhares 3 7 90 41 2" xfId="29466"/>
    <cellStyle name="Separador de milhares 3 7 90 42" xfId="20262"/>
    <cellStyle name="Separador de milhares 3 7 90 42 2" xfId="29467"/>
    <cellStyle name="Separador de milhares 3 7 90 43" xfId="20263"/>
    <cellStyle name="Separador de milhares 3 7 90 43 2" xfId="29468"/>
    <cellStyle name="Separador de milhares 3 7 90 44" xfId="20264"/>
    <cellStyle name="Separador de milhares 3 7 90 44 2" xfId="29469"/>
    <cellStyle name="Separador de milhares 3 7 90 45" xfId="20265"/>
    <cellStyle name="Separador de milhares 3 7 90 45 2" xfId="29470"/>
    <cellStyle name="Separador de milhares 3 7 90 46" xfId="20266"/>
    <cellStyle name="Separador de milhares 3 7 90 46 2" xfId="29471"/>
    <cellStyle name="Separador de milhares 3 7 90 47" xfId="20267"/>
    <cellStyle name="Separador de milhares 3 7 90 47 2" xfId="29472"/>
    <cellStyle name="Separador de milhares 3 7 90 48" xfId="20268"/>
    <cellStyle name="Separador de milhares 3 7 90 48 2" xfId="29473"/>
    <cellStyle name="Separador de milhares 3 7 90 49" xfId="20269"/>
    <cellStyle name="Separador de milhares 3 7 90 49 2" xfId="29474"/>
    <cellStyle name="Separador de milhares 3 7 90 5" xfId="20270"/>
    <cellStyle name="Separador de milhares 3 7 90 5 2" xfId="29475"/>
    <cellStyle name="Separador de milhares 3 7 90 50" xfId="20271"/>
    <cellStyle name="Separador de milhares 3 7 90 50 2" xfId="29476"/>
    <cellStyle name="Separador de milhares 3 7 90 51" xfId="20272"/>
    <cellStyle name="Separador de milhares 3 7 90 51 2" xfId="29477"/>
    <cellStyle name="Separador de milhares 3 7 90 52" xfId="20273"/>
    <cellStyle name="Separador de milhares 3 7 90 52 2" xfId="29478"/>
    <cellStyle name="Separador de milhares 3 7 90 53" xfId="20274"/>
    <cellStyle name="Separador de milhares 3 7 90 53 2" xfId="29479"/>
    <cellStyle name="Separador de milhares 3 7 90 54" xfId="20275"/>
    <cellStyle name="Separador de milhares 3 7 90 54 2" xfId="29480"/>
    <cellStyle name="Separador de milhares 3 7 90 55" xfId="20276"/>
    <cellStyle name="Separador de milhares 3 7 90 55 2" xfId="29481"/>
    <cellStyle name="Separador de milhares 3 7 90 56" xfId="20277"/>
    <cellStyle name="Separador de milhares 3 7 90 56 2" xfId="29482"/>
    <cellStyle name="Separador de milhares 3 7 90 57" xfId="20278"/>
    <cellStyle name="Separador de milhares 3 7 90 57 2" xfId="29483"/>
    <cellStyle name="Separador de milhares 3 7 90 58" xfId="20279"/>
    <cellStyle name="Separador de milhares 3 7 90 58 2" xfId="29484"/>
    <cellStyle name="Separador de milhares 3 7 90 59" xfId="20280"/>
    <cellStyle name="Separador de milhares 3 7 90 59 2" xfId="29485"/>
    <cellStyle name="Separador de milhares 3 7 90 6" xfId="20281"/>
    <cellStyle name="Separador de milhares 3 7 90 6 2" xfId="29486"/>
    <cellStyle name="Separador de milhares 3 7 90 60" xfId="20282"/>
    <cellStyle name="Separador de milhares 3 7 90 60 2" xfId="29487"/>
    <cellStyle name="Separador de milhares 3 7 90 61" xfId="20283"/>
    <cellStyle name="Separador de milhares 3 7 90 61 2" xfId="29488"/>
    <cellStyle name="Separador de milhares 3 7 90 62" xfId="20284"/>
    <cellStyle name="Separador de milhares 3 7 90 62 2" xfId="29489"/>
    <cellStyle name="Separador de milhares 3 7 90 63" xfId="20285"/>
    <cellStyle name="Separador de milhares 3 7 90 63 2" xfId="29490"/>
    <cellStyle name="Separador de milhares 3 7 90 64" xfId="20286"/>
    <cellStyle name="Separador de milhares 3 7 90 64 2" xfId="29491"/>
    <cellStyle name="Separador de milhares 3 7 90 65" xfId="20287"/>
    <cellStyle name="Separador de milhares 3 7 90 65 2" xfId="29492"/>
    <cellStyle name="Separador de milhares 3 7 90 66" xfId="20288"/>
    <cellStyle name="Separador de milhares 3 7 90 66 2" xfId="29493"/>
    <cellStyle name="Separador de milhares 3 7 90 67" xfId="20289"/>
    <cellStyle name="Separador de milhares 3 7 90 67 2" xfId="29494"/>
    <cellStyle name="Separador de milhares 3 7 90 68" xfId="20290"/>
    <cellStyle name="Separador de milhares 3 7 90 68 2" xfId="29495"/>
    <cellStyle name="Separador de milhares 3 7 90 69" xfId="20291"/>
    <cellStyle name="Separador de milhares 3 7 90 69 2" xfId="29496"/>
    <cellStyle name="Separador de milhares 3 7 90 7" xfId="20292"/>
    <cellStyle name="Separador de milhares 3 7 90 7 2" xfId="29497"/>
    <cellStyle name="Separador de milhares 3 7 90 70" xfId="20293"/>
    <cellStyle name="Separador de milhares 3 7 90 70 2" xfId="29498"/>
    <cellStyle name="Separador de milhares 3 7 90 71" xfId="20294"/>
    <cellStyle name="Separador de milhares 3 7 90 71 2" xfId="29499"/>
    <cellStyle name="Separador de milhares 3 7 90 72" xfId="20295"/>
    <cellStyle name="Separador de milhares 3 7 90 72 2" xfId="29500"/>
    <cellStyle name="Separador de milhares 3 7 90 73" xfId="20296"/>
    <cellStyle name="Separador de milhares 3 7 90 73 2" xfId="29501"/>
    <cellStyle name="Separador de milhares 3 7 90 74" xfId="20297"/>
    <cellStyle name="Separador de milhares 3 7 90 74 2" xfId="29502"/>
    <cellStyle name="Separador de milhares 3 7 90 75" xfId="20298"/>
    <cellStyle name="Separador de milhares 3 7 90 75 2" xfId="29503"/>
    <cellStyle name="Separador de milhares 3 7 90 76" xfId="20299"/>
    <cellStyle name="Separador de milhares 3 7 90 76 2" xfId="29504"/>
    <cellStyle name="Separador de milhares 3 7 90 77" xfId="20300"/>
    <cellStyle name="Separador de milhares 3 7 90 77 2" xfId="29505"/>
    <cellStyle name="Separador de milhares 3 7 90 78" xfId="20301"/>
    <cellStyle name="Separador de milhares 3 7 90 78 2" xfId="29506"/>
    <cellStyle name="Separador de milhares 3 7 90 79" xfId="20302"/>
    <cellStyle name="Separador de milhares 3 7 90 79 2" xfId="29507"/>
    <cellStyle name="Separador de milhares 3 7 90 8" xfId="20303"/>
    <cellStyle name="Separador de milhares 3 7 90 8 2" xfId="29508"/>
    <cellStyle name="Separador de milhares 3 7 90 80" xfId="20304"/>
    <cellStyle name="Separador de milhares 3 7 90 80 2" xfId="29509"/>
    <cellStyle name="Separador de milhares 3 7 90 81" xfId="20305"/>
    <cellStyle name="Separador de milhares 3 7 90 81 2" xfId="29510"/>
    <cellStyle name="Separador de milhares 3 7 90 82" xfId="20306"/>
    <cellStyle name="Separador de milhares 3 7 90 82 2" xfId="29511"/>
    <cellStyle name="Separador de milhares 3 7 90 83" xfId="20307"/>
    <cellStyle name="Separador de milhares 3 7 90 83 2" xfId="29512"/>
    <cellStyle name="Separador de milhares 3 7 90 84" xfId="20308"/>
    <cellStyle name="Separador de milhares 3 7 90 84 2" xfId="29513"/>
    <cellStyle name="Separador de milhares 3 7 90 85" xfId="20309"/>
    <cellStyle name="Separador de milhares 3 7 90 85 2" xfId="29514"/>
    <cellStyle name="Separador de milhares 3 7 90 86" xfId="20310"/>
    <cellStyle name="Separador de milhares 3 7 90 86 2" xfId="29515"/>
    <cellStyle name="Separador de milhares 3 7 90 87" xfId="20311"/>
    <cellStyle name="Separador de milhares 3 7 90 87 2" xfId="29516"/>
    <cellStyle name="Separador de milhares 3 7 90 88" xfId="20312"/>
    <cellStyle name="Separador de milhares 3 7 90 88 2" xfId="29517"/>
    <cellStyle name="Separador de milhares 3 7 90 89" xfId="20313"/>
    <cellStyle name="Separador de milhares 3 7 90 89 2" xfId="29518"/>
    <cellStyle name="Separador de milhares 3 7 90 9" xfId="20314"/>
    <cellStyle name="Separador de milhares 3 7 90 9 2" xfId="29519"/>
    <cellStyle name="Separador de milhares 3 7 90 90" xfId="20315"/>
    <cellStyle name="Separador de milhares 3 7 90 90 2" xfId="29520"/>
    <cellStyle name="Separador de milhares 3 7 90 91" xfId="20316"/>
    <cellStyle name="Separador de milhares 3 7 90 91 2" xfId="29521"/>
    <cellStyle name="Separador de milhares 3 7 90 92" xfId="20317"/>
    <cellStyle name="Separador de milhares 3 7 90 92 2" xfId="29522"/>
    <cellStyle name="Separador de milhares 3 7 90 93" xfId="20318"/>
    <cellStyle name="Separador de milhares 3 7 90 93 2" xfId="29523"/>
    <cellStyle name="Separador de milhares 3 7 90 94" xfId="20319"/>
    <cellStyle name="Separador de milhares 3 7 90 94 2" xfId="29524"/>
    <cellStyle name="Separador de milhares 3 7 90 95" xfId="20320"/>
    <cellStyle name="Separador de milhares 3 7 90 95 2" xfId="29525"/>
    <cellStyle name="Separador de milhares 3 7 90 96" xfId="20321"/>
    <cellStyle name="Separador de milhares 3 7 90 96 2" xfId="29526"/>
    <cellStyle name="Separador de milhares 3 7 90 97" xfId="20322"/>
    <cellStyle name="Separador de milhares 3 7 90 97 2" xfId="29527"/>
    <cellStyle name="Separador de milhares 3 7 90 98" xfId="20323"/>
    <cellStyle name="Separador de milhares 3 7 90 98 2" xfId="29528"/>
    <cellStyle name="Separador de milhares 3 7 90 99" xfId="20324"/>
    <cellStyle name="Separador de milhares 3 7 90 99 2" xfId="29529"/>
    <cellStyle name="Separador de milhares 3 7 91" xfId="20325"/>
    <cellStyle name="Separador de milhares 3 7 91 10" xfId="20326"/>
    <cellStyle name="Separador de milhares 3 7 91 10 2" xfId="29531"/>
    <cellStyle name="Separador de milhares 3 7 91 100" xfId="20327"/>
    <cellStyle name="Separador de milhares 3 7 91 100 2" xfId="29532"/>
    <cellStyle name="Separador de milhares 3 7 91 101" xfId="20328"/>
    <cellStyle name="Separador de milhares 3 7 91 101 2" xfId="29533"/>
    <cellStyle name="Separador de milhares 3 7 91 102" xfId="20329"/>
    <cellStyle name="Separador de milhares 3 7 91 102 2" xfId="29534"/>
    <cellStyle name="Separador de milhares 3 7 91 103" xfId="20330"/>
    <cellStyle name="Separador de milhares 3 7 91 103 2" xfId="29535"/>
    <cellStyle name="Separador de milhares 3 7 91 104" xfId="20331"/>
    <cellStyle name="Separador de milhares 3 7 91 104 2" xfId="29536"/>
    <cellStyle name="Separador de milhares 3 7 91 105" xfId="20332"/>
    <cellStyle name="Separador de milhares 3 7 91 105 2" xfId="29537"/>
    <cellStyle name="Separador de milhares 3 7 91 106" xfId="20333"/>
    <cellStyle name="Separador de milhares 3 7 91 106 2" xfId="29538"/>
    <cellStyle name="Separador de milhares 3 7 91 107" xfId="29530"/>
    <cellStyle name="Separador de milhares 3 7 91 11" xfId="20334"/>
    <cellStyle name="Separador de milhares 3 7 91 11 2" xfId="29539"/>
    <cellStyle name="Separador de milhares 3 7 91 12" xfId="20335"/>
    <cellStyle name="Separador de milhares 3 7 91 12 2" xfId="29540"/>
    <cellStyle name="Separador de milhares 3 7 91 13" xfId="20336"/>
    <cellStyle name="Separador de milhares 3 7 91 13 2" xfId="29541"/>
    <cellStyle name="Separador de milhares 3 7 91 14" xfId="20337"/>
    <cellStyle name="Separador de milhares 3 7 91 14 2" xfId="29542"/>
    <cellStyle name="Separador de milhares 3 7 91 15" xfId="20338"/>
    <cellStyle name="Separador de milhares 3 7 91 15 2" xfId="29543"/>
    <cellStyle name="Separador de milhares 3 7 91 16" xfId="20339"/>
    <cellStyle name="Separador de milhares 3 7 91 16 2" xfId="29544"/>
    <cellStyle name="Separador de milhares 3 7 91 17" xfId="20340"/>
    <cellStyle name="Separador de milhares 3 7 91 17 2" xfId="29545"/>
    <cellStyle name="Separador de milhares 3 7 91 18" xfId="20341"/>
    <cellStyle name="Separador de milhares 3 7 91 18 2" xfId="29546"/>
    <cellStyle name="Separador de milhares 3 7 91 19" xfId="20342"/>
    <cellStyle name="Separador de milhares 3 7 91 19 2" xfId="29547"/>
    <cellStyle name="Separador de milhares 3 7 91 2" xfId="20343"/>
    <cellStyle name="Separador de milhares 3 7 91 2 2" xfId="29548"/>
    <cellStyle name="Separador de milhares 3 7 91 20" xfId="20344"/>
    <cellStyle name="Separador de milhares 3 7 91 20 2" xfId="29549"/>
    <cellStyle name="Separador de milhares 3 7 91 21" xfId="20345"/>
    <cellStyle name="Separador de milhares 3 7 91 21 2" xfId="29550"/>
    <cellStyle name="Separador de milhares 3 7 91 22" xfId="20346"/>
    <cellStyle name="Separador de milhares 3 7 91 22 2" xfId="29551"/>
    <cellStyle name="Separador de milhares 3 7 91 23" xfId="20347"/>
    <cellStyle name="Separador de milhares 3 7 91 23 2" xfId="29552"/>
    <cellStyle name="Separador de milhares 3 7 91 24" xfId="20348"/>
    <cellStyle name="Separador de milhares 3 7 91 24 2" xfId="29553"/>
    <cellStyle name="Separador de milhares 3 7 91 25" xfId="20349"/>
    <cellStyle name="Separador de milhares 3 7 91 25 2" xfId="29554"/>
    <cellStyle name="Separador de milhares 3 7 91 26" xfId="20350"/>
    <cellStyle name="Separador de milhares 3 7 91 26 2" xfId="29555"/>
    <cellStyle name="Separador de milhares 3 7 91 27" xfId="20351"/>
    <cellStyle name="Separador de milhares 3 7 91 27 2" xfId="29556"/>
    <cellStyle name="Separador de milhares 3 7 91 28" xfId="20352"/>
    <cellStyle name="Separador de milhares 3 7 91 28 2" xfId="29557"/>
    <cellStyle name="Separador de milhares 3 7 91 29" xfId="20353"/>
    <cellStyle name="Separador de milhares 3 7 91 29 2" xfId="29558"/>
    <cellStyle name="Separador de milhares 3 7 91 3" xfId="20354"/>
    <cellStyle name="Separador de milhares 3 7 91 3 2" xfId="29559"/>
    <cellStyle name="Separador de milhares 3 7 91 30" xfId="20355"/>
    <cellStyle name="Separador de milhares 3 7 91 30 2" xfId="29560"/>
    <cellStyle name="Separador de milhares 3 7 91 31" xfId="20356"/>
    <cellStyle name="Separador de milhares 3 7 91 31 2" xfId="29561"/>
    <cellStyle name="Separador de milhares 3 7 91 32" xfId="20357"/>
    <cellStyle name="Separador de milhares 3 7 91 32 2" xfId="29562"/>
    <cellStyle name="Separador de milhares 3 7 91 33" xfId="20358"/>
    <cellStyle name="Separador de milhares 3 7 91 33 2" xfId="29563"/>
    <cellStyle name="Separador de milhares 3 7 91 34" xfId="20359"/>
    <cellStyle name="Separador de milhares 3 7 91 34 2" xfId="29564"/>
    <cellStyle name="Separador de milhares 3 7 91 35" xfId="20360"/>
    <cellStyle name="Separador de milhares 3 7 91 35 2" xfId="29565"/>
    <cellStyle name="Separador de milhares 3 7 91 36" xfId="20361"/>
    <cellStyle name="Separador de milhares 3 7 91 36 2" xfId="29566"/>
    <cellStyle name="Separador de milhares 3 7 91 37" xfId="20362"/>
    <cellStyle name="Separador de milhares 3 7 91 37 2" xfId="29567"/>
    <cellStyle name="Separador de milhares 3 7 91 38" xfId="20363"/>
    <cellStyle name="Separador de milhares 3 7 91 38 2" xfId="29568"/>
    <cellStyle name="Separador de milhares 3 7 91 39" xfId="20364"/>
    <cellStyle name="Separador de milhares 3 7 91 39 2" xfId="29569"/>
    <cellStyle name="Separador de milhares 3 7 91 4" xfId="20365"/>
    <cellStyle name="Separador de milhares 3 7 91 4 2" xfId="29570"/>
    <cellStyle name="Separador de milhares 3 7 91 40" xfId="20366"/>
    <cellStyle name="Separador de milhares 3 7 91 40 2" xfId="29571"/>
    <cellStyle name="Separador de milhares 3 7 91 41" xfId="20367"/>
    <cellStyle name="Separador de milhares 3 7 91 41 2" xfId="29572"/>
    <cellStyle name="Separador de milhares 3 7 91 42" xfId="20368"/>
    <cellStyle name="Separador de milhares 3 7 91 42 2" xfId="29573"/>
    <cellStyle name="Separador de milhares 3 7 91 43" xfId="20369"/>
    <cellStyle name="Separador de milhares 3 7 91 43 2" xfId="29574"/>
    <cellStyle name="Separador de milhares 3 7 91 44" xfId="20370"/>
    <cellStyle name="Separador de milhares 3 7 91 44 2" xfId="29575"/>
    <cellStyle name="Separador de milhares 3 7 91 45" xfId="20371"/>
    <cellStyle name="Separador de milhares 3 7 91 45 2" xfId="29576"/>
    <cellStyle name="Separador de milhares 3 7 91 46" xfId="20372"/>
    <cellStyle name="Separador de milhares 3 7 91 46 2" xfId="29577"/>
    <cellStyle name="Separador de milhares 3 7 91 47" xfId="20373"/>
    <cellStyle name="Separador de milhares 3 7 91 47 2" xfId="29578"/>
    <cellStyle name="Separador de milhares 3 7 91 48" xfId="20374"/>
    <cellStyle name="Separador de milhares 3 7 91 48 2" xfId="29579"/>
    <cellStyle name="Separador de milhares 3 7 91 49" xfId="20375"/>
    <cellStyle name="Separador de milhares 3 7 91 49 2" xfId="29580"/>
    <cellStyle name="Separador de milhares 3 7 91 5" xfId="20376"/>
    <cellStyle name="Separador de milhares 3 7 91 5 2" xfId="29581"/>
    <cellStyle name="Separador de milhares 3 7 91 50" xfId="20377"/>
    <cellStyle name="Separador de milhares 3 7 91 50 2" xfId="29582"/>
    <cellStyle name="Separador de milhares 3 7 91 51" xfId="20378"/>
    <cellStyle name="Separador de milhares 3 7 91 51 2" xfId="29583"/>
    <cellStyle name="Separador de milhares 3 7 91 52" xfId="20379"/>
    <cellStyle name="Separador de milhares 3 7 91 52 2" xfId="29584"/>
    <cellStyle name="Separador de milhares 3 7 91 53" xfId="20380"/>
    <cellStyle name="Separador de milhares 3 7 91 53 2" xfId="29585"/>
    <cellStyle name="Separador de milhares 3 7 91 54" xfId="20381"/>
    <cellStyle name="Separador de milhares 3 7 91 54 2" xfId="29586"/>
    <cellStyle name="Separador de milhares 3 7 91 55" xfId="20382"/>
    <cellStyle name="Separador de milhares 3 7 91 55 2" xfId="29587"/>
    <cellStyle name="Separador de milhares 3 7 91 56" xfId="20383"/>
    <cellStyle name="Separador de milhares 3 7 91 56 2" xfId="29588"/>
    <cellStyle name="Separador de milhares 3 7 91 57" xfId="20384"/>
    <cellStyle name="Separador de milhares 3 7 91 57 2" xfId="29589"/>
    <cellStyle name="Separador de milhares 3 7 91 58" xfId="20385"/>
    <cellStyle name="Separador de milhares 3 7 91 58 2" xfId="29590"/>
    <cellStyle name="Separador de milhares 3 7 91 59" xfId="20386"/>
    <cellStyle name="Separador de milhares 3 7 91 59 2" xfId="29591"/>
    <cellStyle name="Separador de milhares 3 7 91 6" xfId="20387"/>
    <cellStyle name="Separador de milhares 3 7 91 6 2" xfId="29592"/>
    <cellStyle name="Separador de milhares 3 7 91 60" xfId="20388"/>
    <cellStyle name="Separador de milhares 3 7 91 60 2" xfId="29593"/>
    <cellStyle name="Separador de milhares 3 7 91 61" xfId="20389"/>
    <cellStyle name="Separador de milhares 3 7 91 61 2" xfId="29594"/>
    <cellStyle name="Separador de milhares 3 7 91 62" xfId="20390"/>
    <cellStyle name="Separador de milhares 3 7 91 62 2" xfId="29595"/>
    <cellStyle name="Separador de milhares 3 7 91 63" xfId="20391"/>
    <cellStyle name="Separador de milhares 3 7 91 63 2" xfId="29596"/>
    <cellStyle name="Separador de milhares 3 7 91 64" xfId="20392"/>
    <cellStyle name="Separador de milhares 3 7 91 64 2" xfId="29597"/>
    <cellStyle name="Separador de milhares 3 7 91 65" xfId="20393"/>
    <cellStyle name="Separador de milhares 3 7 91 65 2" xfId="29598"/>
    <cellStyle name="Separador de milhares 3 7 91 66" xfId="20394"/>
    <cellStyle name="Separador de milhares 3 7 91 66 2" xfId="29599"/>
    <cellStyle name="Separador de milhares 3 7 91 67" xfId="20395"/>
    <cellStyle name="Separador de milhares 3 7 91 67 2" xfId="29600"/>
    <cellStyle name="Separador de milhares 3 7 91 68" xfId="20396"/>
    <cellStyle name="Separador de milhares 3 7 91 68 2" xfId="29601"/>
    <cellStyle name="Separador de milhares 3 7 91 69" xfId="20397"/>
    <cellStyle name="Separador de milhares 3 7 91 69 2" xfId="29602"/>
    <cellStyle name="Separador de milhares 3 7 91 7" xfId="20398"/>
    <cellStyle name="Separador de milhares 3 7 91 7 2" xfId="29603"/>
    <cellStyle name="Separador de milhares 3 7 91 70" xfId="20399"/>
    <cellStyle name="Separador de milhares 3 7 91 70 2" xfId="29604"/>
    <cellStyle name="Separador de milhares 3 7 91 71" xfId="20400"/>
    <cellStyle name="Separador de milhares 3 7 91 71 2" xfId="29605"/>
    <cellStyle name="Separador de milhares 3 7 91 72" xfId="20401"/>
    <cellStyle name="Separador de milhares 3 7 91 72 2" xfId="29606"/>
    <cellStyle name="Separador de milhares 3 7 91 73" xfId="20402"/>
    <cellStyle name="Separador de milhares 3 7 91 73 2" xfId="29607"/>
    <cellStyle name="Separador de milhares 3 7 91 74" xfId="20403"/>
    <cellStyle name="Separador de milhares 3 7 91 74 2" xfId="29608"/>
    <cellStyle name="Separador de milhares 3 7 91 75" xfId="20404"/>
    <cellStyle name="Separador de milhares 3 7 91 75 2" xfId="29609"/>
    <cellStyle name="Separador de milhares 3 7 91 76" xfId="20405"/>
    <cellStyle name="Separador de milhares 3 7 91 76 2" xfId="29610"/>
    <cellStyle name="Separador de milhares 3 7 91 77" xfId="20406"/>
    <cellStyle name="Separador de milhares 3 7 91 77 2" xfId="29611"/>
    <cellStyle name="Separador de milhares 3 7 91 78" xfId="20407"/>
    <cellStyle name="Separador de milhares 3 7 91 78 2" xfId="29612"/>
    <cellStyle name="Separador de milhares 3 7 91 79" xfId="20408"/>
    <cellStyle name="Separador de milhares 3 7 91 79 2" xfId="29613"/>
    <cellStyle name="Separador de milhares 3 7 91 8" xfId="20409"/>
    <cellStyle name="Separador de milhares 3 7 91 8 2" xfId="29614"/>
    <cellStyle name="Separador de milhares 3 7 91 80" xfId="20410"/>
    <cellStyle name="Separador de milhares 3 7 91 80 2" xfId="29615"/>
    <cellStyle name="Separador de milhares 3 7 91 81" xfId="20411"/>
    <cellStyle name="Separador de milhares 3 7 91 81 2" xfId="29616"/>
    <cellStyle name="Separador de milhares 3 7 91 82" xfId="20412"/>
    <cellStyle name="Separador de milhares 3 7 91 82 2" xfId="29617"/>
    <cellStyle name="Separador de milhares 3 7 91 83" xfId="20413"/>
    <cellStyle name="Separador de milhares 3 7 91 83 2" xfId="29618"/>
    <cellStyle name="Separador de milhares 3 7 91 84" xfId="20414"/>
    <cellStyle name="Separador de milhares 3 7 91 84 2" xfId="29619"/>
    <cellStyle name="Separador de milhares 3 7 91 85" xfId="20415"/>
    <cellStyle name="Separador de milhares 3 7 91 85 2" xfId="29620"/>
    <cellStyle name="Separador de milhares 3 7 91 86" xfId="20416"/>
    <cellStyle name="Separador de milhares 3 7 91 86 2" xfId="29621"/>
    <cellStyle name="Separador de milhares 3 7 91 87" xfId="20417"/>
    <cellStyle name="Separador de milhares 3 7 91 87 2" xfId="29622"/>
    <cellStyle name="Separador de milhares 3 7 91 88" xfId="20418"/>
    <cellStyle name="Separador de milhares 3 7 91 88 2" xfId="29623"/>
    <cellStyle name="Separador de milhares 3 7 91 89" xfId="20419"/>
    <cellStyle name="Separador de milhares 3 7 91 89 2" xfId="29624"/>
    <cellStyle name="Separador de milhares 3 7 91 9" xfId="20420"/>
    <cellStyle name="Separador de milhares 3 7 91 9 2" xfId="29625"/>
    <cellStyle name="Separador de milhares 3 7 91 90" xfId="20421"/>
    <cellStyle name="Separador de milhares 3 7 91 90 2" xfId="29626"/>
    <cellStyle name="Separador de milhares 3 7 91 91" xfId="20422"/>
    <cellStyle name="Separador de milhares 3 7 91 91 2" xfId="29627"/>
    <cellStyle name="Separador de milhares 3 7 91 92" xfId="20423"/>
    <cellStyle name="Separador de milhares 3 7 91 92 2" xfId="29628"/>
    <cellStyle name="Separador de milhares 3 7 91 93" xfId="20424"/>
    <cellStyle name="Separador de milhares 3 7 91 93 2" xfId="29629"/>
    <cellStyle name="Separador de milhares 3 7 91 94" xfId="20425"/>
    <cellStyle name="Separador de milhares 3 7 91 94 2" xfId="29630"/>
    <cellStyle name="Separador de milhares 3 7 91 95" xfId="20426"/>
    <cellStyle name="Separador de milhares 3 7 91 95 2" xfId="29631"/>
    <cellStyle name="Separador de milhares 3 7 91 96" xfId="20427"/>
    <cellStyle name="Separador de milhares 3 7 91 96 2" xfId="29632"/>
    <cellStyle name="Separador de milhares 3 7 91 97" xfId="20428"/>
    <cellStyle name="Separador de milhares 3 7 91 97 2" xfId="29633"/>
    <cellStyle name="Separador de milhares 3 7 91 98" xfId="20429"/>
    <cellStyle name="Separador de milhares 3 7 91 98 2" xfId="29634"/>
    <cellStyle name="Separador de milhares 3 7 91 99" xfId="20430"/>
    <cellStyle name="Separador de milhares 3 7 91 99 2" xfId="29635"/>
    <cellStyle name="Separador de milhares 3 7 92" xfId="20431"/>
    <cellStyle name="Separador de milhares 3 7 92 10" xfId="20432"/>
    <cellStyle name="Separador de milhares 3 7 92 10 2" xfId="29637"/>
    <cellStyle name="Separador de milhares 3 7 92 11" xfId="20433"/>
    <cellStyle name="Separador de milhares 3 7 92 11 2" xfId="29638"/>
    <cellStyle name="Separador de milhares 3 7 92 12" xfId="20434"/>
    <cellStyle name="Separador de milhares 3 7 92 12 2" xfId="29639"/>
    <cellStyle name="Separador de milhares 3 7 92 13" xfId="20435"/>
    <cellStyle name="Separador de milhares 3 7 92 13 2" xfId="29640"/>
    <cellStyle name="Separador de milhares 3 7 92 14" xfId="20436"/>
    <cellStyle name="Separador de milhares 3 7 92 14 2" xfId="29641"/>
    <cellStyle name="Separador de milhares 3 7 92 15" xfId="20437"/>
    <cellStyle name="Separador de milhares 3 7 92 15 2" xfId="29642"/>
    <cellStyle name="Separador de milhares 3 7 92 16" xfId="20438"/>
    <cellStyle name="Separador de milhares 3 7 92 16 2" xfId="29643"/>
    <cellStyle name="Separador de milhares 3 7 92 17" xfId="20439"/>
    <cellStyle name="Separador de milhares 3 7 92 17 2" xfId="29644"/>
    <cellStyle name="Separador de milhares 3 7 92 18" xfId="20440"/>
    <cellStyle name="Separador de milhares 3 7 92 18 2" xfId="29645"/>
    <cellStyle name="Separador de milhares 3 7 92 19" xfId="20441"/>
    <cellStyle name="Separador de milhares 3 7 92 19 2" xfId="29646"/>
    <cellStyle name="Separador de milhares 3 7 92 2" xfId="20442"/>
    <cellStyle name="Separador de milhares 3 7 92 2 2" xfId="29647"/>
    <cellStyle name="Separador de milhares 3 7 92 20" xfId="20443"/>
    <cellStyle name="Separador de milhares 3 7 92 20 2" xfId="29648"/>
    <cellStyle name="Separador de milhares 3 7 92 21" xfId="20444"/>
    <cellStyle name="Separador de milhares 3 7 92 21 2" xfId="29649"/>
    <cellStyle name="Separador de milhares 3 7 92 22" xfId="20445"/>
    <cellStyle name="Separador de milhares 3 7 92 22 2" xfId="29650"/>
    <cellStyle name="Separador de milhares 3 7 92 23" xfId="20446"/>
    <cellStyle name="Separador de milhares 3 7 92 23 2" xfId="29651"/>
    <cellStyle name="Separador de milhares 3 7 92 24" xfId="20447"/>
    <cellStyle name="Separador de milhares 3 7 92 24 2" xfId="29652"/>
    <cellStyle name="Separador de milhares 3 7 92 25" xfId="20448"/>
    <cellStyle name="Separador de milhares 3 7 92 25 2" xfId="29653"/>
    <cellStyle name="Separador de milhares 3 7 92 26" xfId="20449"/>
    <cellStyle name="Separador de milhares 3 7 92 26 2" xfId="29654"/>
    <cellStyle name="Separador de milhares 3 7 92 27" xfId="20450"/>
    <cellStyle name="Separador de milhares 3 7 92 27 2" xfId="29655"/>
    <cellStyle name="Separador de milhares 3 7 92 28" xfId="20451"/>
    <cellStyle name="Separador de milhares 3 7 92 28 2" xfId="29656"/>
    <cellStyle name="Separador de milhares 3 7 92 29" xfId="20452"/>
    <cellStyle name="Separador de milhares 3 7 92 29 2" xfId="29657"/>
    <cellStyle name="Separador de milhares 3 7 92 3" xfId="20453"/>
    <cellStyle name="Separador de milhares 3 7 92 3 2" xfId="29658"/>
    <cellStyle name="Separador de milhares 3 7 92 30" xfId="20454"/>
    <cellStyle name="Separador de milhares 3 7 92 30 2" xfId="29659"/>
    <cellStyle name="Separador de milhares 3 7 92 31" xfId="20455"/>
    <cellStyle name="Separador de milhares 3 7 92 31 2" xfId="29660"/>
    <cellStyle name="Separador de milhares 3 7 92 32" xfId="20456"/>
    <cellStyle name="Separador de milhares 3 7 92 32 2" xfId="29661"/>
    <cellStyle name="Separador de milhares 3 7 92 33" xfId="20457"/>
    <cellStyle name="Separador de milhares 3 7 92 33 2" xfId="29662"/>
    <cellStyle name="Separador de milhares 3 7 92 34" xfId="20458"/>
    <cellStyle name="Separador de milhares 3 7 92 34 2" xfId="29663"/>
    <cellStyle name="Separador de milhares 3 7 92 35" xfId="20459"/>
    <cellStyle name="Separador de milhares 3 7 92 35 2" xfId="29664"/>
    <cellStyle name="Separador de milhares 3 7 92 36" xfId="20460"/>
    <cellStyle name="Separador de milhares 3 7 92 36 2" xfId="29665"/>
    <cellStyle name="Separador de milhares 3 7 92 37" xfId="20461"/>
    <cellStyle name="Separador de milhares 3 7 92 37 2" xfId="29666"/>
    <cellStyle name="Separador de milhares 3 7 92 38" xfId="20462"/>
    <cellStyle name="Separador de milhares 3 7 92 38 2" xfId="29667"/>
    <cellStyle name="Separador de milhares 3 7 92 39" xfId="20463"/>
    <cellStyle name="Separador de milhares 3 7 92 39 2" xfId="29668"/>
    <cellStyle name="Separador de milhares 3 7 92 4" xfId="20464"/>
    <cellStyle name="Separador de milhares 3 7 92 4 2" xfId="29669"/>
    <cellStyle name="Separador de milhares 3 7 92 40" xfId="20465"/>
    <cellStyle name="Separador de milhares 3 7 92 40 2" xfId="29670"/>
    <cellStyle name="Separador de milhares 3 7 92 41" xfId="20466"/>
    <cellStyle name="Separador de milhares 3 7 92 41 2" xfId="29671"/>
    <cellStyle name="Separador de milhares 3 7 92 42" xfId="20467"/>
    <cellStyle name="Separador de milhares 3 7 92 42 2" xfId="29672"/>
    <cellStyle name="Separador de milhares 3 7 92 43" xfId="20468"/>
    <cellStyle name="Separador de milhares 3 7 92 43 2" xfId="29673"/>
    <cellStyle name="Separador de milhares 3 7 92 44" xfId="20469"/>
    <cellStyle name="Separador de milhares 3 7 92 44 2" xfId="29674"/>
    <cellStyle name="Separador de milhares 3 7 92 45" xfId="20470"/>
    <cellStyle name="Separador de milhares 3 7 92 45 2" xfId="29675"/>
    <cellStyle name="Separador de milhares 3 7 92 46" xfId="20471"/>
    <cellStyle name="Separador de milhares 3 7 92 46 2" xfId="29676"/>
    <cellStyle name="Separador de milhares 3 7 92 47" xfId="20472"/>
    <cellStyle name="Separador de milhares 3 7 92 47 2" xfId="29677"/>
    <cellStyle name="Separador de milhares 3 7 92 48" xfId="20473"/>
    <cellStyle name="Separador de milhares 3 7 92 48 2" xfId="29678"/>
    <cellStyle name="Separador de milhares 3 7 92 48 7" xfId="20474"/>
    <cellStyle name="Separador de milhares 3 7 92 49" xfId="20475"/>
    <cellStyle name="Separador de milhares 3 7 92 49 2" xfId="29679"/>
    <cellStyle name="Separador de milhares 3 7 92 5" xfId="20476"/>
    <cellStyle name="Separador de milhares 3 7 92 5 2" xfId="29680"/>
    <cellStyle name="Separador de milhares 3 7 92 50" xfId="20477"/>
    <cellStyle name="Separador de milhares 3 7 92 50 2" xfId="29681"/>
    <cellStyle name="Separador de milhares 3 7 92 51" xfId="20478"/>
    <cellStyle name="Separador de milhares 3 7 92 51 2" xfId="29682"/>
    <cellStyle name="Separador de milhares 3 7 92 52" xfId="20479"/>
    <cellStyle name="Separador de milhares 3 7 92 52 2" xfId="29683"/>
    <cellStyle name="Separador de milhares 3 7 92 53" xfId="20480"/>
    <cellStyle name="Separador de milhares 3 7 92 53 2" xfId="29684"/>
    <cellStyle name="Separador de milhares 3 7 92 54" xfId="20481"/>
    <cellStyle name="Separador de milhares 3 7 92 54 2" xfId="29685"/>
    <cellStyle name="Separador de milhares 3 7 92 55" xfId="20482"/>
    <cellStyle name="Separador de milhares 3 7 92 55 2" xfId="29686"/>
    <cellStyle name="Separador de milhares 3 7 92 56" xfId="20483"/>
    <cellStyle name="Separador de milhares 3 7 92 56 2" xfId="29687"/>
    <cellStyle name="Separador de milhares 3 7 92 57" xfId="20484"/>
    <cellStyle name="Separador de milhares 3 7 92 57 2" xfId="29688"/>
    <cellStyle name="Separador de milhares 3 7 92 58" xfId="20485"/>
    <cellStyle name="Separador de milhares 3 7 92 58 2" xfId="29689"/>
    <cellStyle name="Separador de milhares 3 7 92 59" xfId="20486"/>
    <cellStyle name="Separador de milhares 3 7 92 59 2" xfId="29690"/>
    <cellStyle name="Separador de milhares 3 7 92 6" xfId="20487"/>
    <cellStyle name="Separador de milhares 3 7 92 6 2" xfId="29691"/>
    <cellStyle name="Separador de milhares 3 7 92 60" xfId="20488"/>
    <cellStyle name="Separador de milhares 3 7 92 60 2" xfId="29692"/>
    <cellStyle name="Separador de milhares 3 7 92 61" xfId="20489"/>
    <cellStyle name="Separador de milhares 3 7 92 61 2" xfId="29693"/>
    <cellStyle name="Separador de milhares 3 7 92 62" xfId="20490"/>
    <cellStyle name="Separador de milhares 3 7 92 62 2" xfId="29694"/>
    <cellStyle name="Separador de milhares 3 7 92 63" xfId="20491"/>
    <cellStyle name="Separador de milhares 3 7 92 63 2" xfId="29695"/>
    <cellStyle name="Separador de milhares 3 7 92 64" xfId="20492"/>
    <cellStyle name="Separador de milhares 3 7 92 64 2" xfId="29696"/>
    <cellStyle name="Separador de milhares 3 7 92 65" xfId="20493"/>
    <cellStyle name="Separador de milhares 3 7 92 65 2" xfId="29697"/>
    <cellStyle name="Separador de milhares 3 7 92 66" xfId="20494"/>
    <cellStyle name="Separador de milhares 3 7 92 66 2" xfId="29698"/>
    <cellStyle name="Separador de milhares 3 7 92 67" xfId="29636"/>
    <cellStyle name="Separador de milhares 3 7 92 7" xfId="20495"/>
    <cellStyle name="Separador de milhares 3 7 92 7 2" xfId="29699"/>
    <cellStyle name="Separador de milhares 3 7 92 8" xfId="20496"/>
    <cellStyle name="Separador de milhares 3 7 92 8 2" xfId="29700"/>
    <cellStyle name="Separador de milhares 3 7 92 9" xfId="20497"/>
    <cellStyle name="Separador de milhares 3 7 92 9 2" xfId="29701"/>
    <cellStyle name="Separador de milhares 3 7 93" xfId="20498"/>
    <cellStyle name="Separador de milhares 3 7 93 2" xfId="29702"/>
    <cellStyle name="Separador de milhares 3 7 94" xfId="20499"/>
    <cellStyle name="Separador de milhares 3 7 94 2" xfId="29703"/>
    <cellStyle name="Separador de milhares 3 7 95" xfId="20500"/>
    <cellStyle name="Separador de milhares 3 7 95 2" xfId="29704"/>
    <cellStyle name="Separador de milhares 3 7 96" xfId="20501"/>
    <cellStyle name="Separador de milhares 3 7 96 2" xfId="29705"/>
    <cellStyle name="Separador de milhares 3 7 97" xfId="29295"/>
    <cellStyle name="Separador de milhares 3 8" xfId="20502"/>
    <cellStyle name="Separador de milhares 3 8 2" xfId="20503"/>
    <cellStyle name="Separador de milhares 3 8 2 2" xfId="29707"/>
    <cellStyle name="Separador de milhares 3 8 3" xfId="20504"/>
    <cellStyle name="Separador de milhares 3 8 3 2" xfId="29708"/>
    <cellStyle name="Separador de milhares 3 8 4" xfId="20505"/>
    <cellStyle name="Separador de milhares 3 8 4 2" xfId="29709"/>
    <cellStyle name="Separador de milhares 3 8 5" xfId="20506"/>
    <cellStyle name="Separador de milhares 3 8 5 2" xfId="29710"/>
    <cellStyle name="Separador de milhares 3 8 6" xfId="20507"/>
    <cellStyle name="Separador de milhares 3 8 6 2" xfId="29711"/>
    <cellStyle name="Separador de milhares 3 8 7" xfId="20508"/>
    <cellStyle name="Separador de milhares 3 8 7 2" xfId="29712"/>
    <cellStyle name="Separador de milhares 3 8 8" xfId="29706"/>
    <cellStyle name="Separador de milhares 3 9" xfId="20509"/>
    <cellStyle name="Separador de milhares 3 9 2" xfId="20510"/>
    <cellStyle name="Separador de milhares 3 9 2 2" xfId="29714"/>
    <cellStyle name="Separador de milhares 3 9 3" xfId="20511"/>
    <cellStyle name="Separador de milhares 3 9 3 2" xfId="29715"/>
    <cellStyle name="Separador de milhares 3 9 4" xfId="20512"/>
    <cellStyle name="Separador de milhares 3 9 4 2" xfId="29716"/>
    <cellStyle name="Separador de milhares 3 9 5" xfId="20513"/>
    <cellStyle name="Separador de milhares 3 9 5 2" xfId="29717"/>
    <cellStyle name="Separador de milhares 3 9 6" xfId="20514"/>
    <cellStyle name="Separador de milhares 3 9 6 2" xfId="29718"/>
    <cellStyle name="Separador de milhares 3 9 7" xfId="20515"/>
    <cellStyle name="Separador de milhares 3 9 7 2" xfId="29719"/>
    <cellStyle name="Separador de milhares 3 9 8" xfId="29713"/>
    <cellStyle name="Separador de milhares 30" xfId="20516"/>
    <cellStyle name="Separador de milhares 30 2" xfId="29720"/>
    <cellStyle name="Separador de milhares 31" xfId="20517"/>
    <cellStyle name="Separador de milhares 31 10" xfId="20518"/>
    <cellStyle name="Separador de milhares 31 10 2" xfId="29722"/>
    <cellStyle name="Separador de milhares 31 100" xfId="20519"/>
    <cellStyle name="Separador de milhares 31 100 2" xfId="29723"/>
    <cellStyle name="Separador de milhares 31 101" xfId="20520"/>
    <cellStyle name="Separador de milhares 31 101 2" xfId="29724"/>
    <cellStyle name="Separador de milhares 31 102" xfId="20521"/>
    <cellStyle name="Separador de milhares 31 102 2" xfId="29725"/>
    <cellStyle name="Separador de milhares 31 103" xfId="20522"/>
    <cellStyle name="Separador de milhares 31 103 2" xfId="29726"/>
    <cellStyle name="Separador de milhares 31 104" xfId="20523"/>
    <cellStyle name="Separador de milhares 31 104 2" xfId="29727"/>
    <cellStyle name="Separador de milhares 31 105" xfId="20524"/>
    <cellStyle name="Separador de milhares 31 105 2" xfId="29728"/>
    <cellStyle name="Separador de milhares 31 106" xfId="20525"/>
    <cellStyle name="Separador de milhares 31 106 2" xfId="29729"/>
    <cellStyle name="Separador de milhares 31 107" xfId="29721"/>
    <cellStyle name="Separador de milhares 31 11" xfId="20526"/>
    <cellStyle name="Separador de milhares 31 11 2" xfId="29730"/>
    <cellStyle name="Separador de milhares 31 12" xfId="20527"/>
    <cellStyle name="Separador de milhares 31 12 2" xfId="29731"/>
    <cellStyle name="Separador de milhares 31 13" xfId="20528"/>
    <cellStyle name="Separador de milhares 31 13 2" xfId="29732"/>
    <cellStyle name="Separador de milhares 31 14" xfId="20529"/>
    <cellStyle name="Separador de milhares 31 14 2" xfId="29733"/>
    <cellStyle name="Separador de milhares 31 15" xfId="20530"/>
    <cellStyle name="Separador de milhares 31 15 2" xfId="29734"/>
    <cellStyle name="Separador de milhares 31 16" xfId="20531"/>
    <cellStyle name="Separador de milhares 31 16 2" xfId="29735"/>
    <cellStyle name="Separador de milhares 31 17" xfId="20532"/>
    <cellStyle name="Separador de milhares 31 17 2" xfId="29736"/>
    <cellStyle name="Separador de milhares 31 18" xfId="20533"/>
    <cellStyle name="Separador de milhares 31 18 2" xfId="29737"/>
    <cellStyle name="Separador de milhares 31 19" xfId="20534"/>
    <cellStyle name="Separador de milhares 31 19 2" xfId="29738"/>
    <cellStyle name="Separador de milhares 31 2" xfId="20535"/>
    <cellStyle name="Separador de milhares 31 2 2" xfId="29739"/>
    <cellStyle name="Separador de milhares 31 20" xfId="20536"/>
    <cellStyle name="Separador de milhares 31 20 2" xfId="29740"/>
    <cellStyle name="Separador de milhares 31 21" xfId="20537"/>
    <cellStyle name="Separador de milhares 31 21 2" xfId="29741"/>
    <cellStyle name="Separador de milhares 31 22" xfId="20538"/>
    <cellStyle name="Separador de milhares 31 22 2" xfId="29742"/>
    <cellStyle name="Separador de milhares 31 23" xfId="20539"/>
    <cellStyle name="Separador de milhares 31 23 2" xfId="29743"/>
    <cellStyle name="Separador de milhares 31 24" xfId="20540"/>
    <cellStyle name="Separador de milhares 31 24 2" xfId="29744"/>
    <cellStyle name="Separador de milhares 31 25" xfId="20541"/>
    <cellStyle name="Separador de milhares 31 25 2" xfId="29745"/>
    <cellStyle name="Separador de milhares 31 26" xfId="20542"/>
    <cellStyle name="Separador de milhares 31 26 2" xfId="29746"/>
    <cellStyle name="Separador de milhares 31 27" xfId="20543"/>
    <cellStyle name="Separador de milhares 31 27 2" xfId="29747"/>
    <cellStyle name="Separador de milhares 31 28" xfId="20544"/>
    <cellStyle name="Separador de milhares 31 28 2" xfId="29748"/>
    <cellStyle name="Separador de milhares 31 29" xfId="20545"/>
    <cellStyle name="Separador de milhares 31 29 2" xfId="29749"/>
    <cellStyle name="Separador de milhares 31 3" xfId="20546"/>
    <cellStyle name="Separador de milhares 31 3 2" xfId="29750"/>
    <cellStyle name="Separador de milhares 31 30" xfId="20547"/>
    <cellStyle name="Separador de milhares 31 30 2" xfId="29751"/>
    <cellStyle name="Separador de milhares 31 31" xfId="20548"/>
    <cellStyle name="Separador de milhares 31 31 2" xfId="29752"/>
    <cellStyle name="Separador de milhares 31 32" xfId="20549"/>
    <cellStyle name="Separador de milhares 31 32 2" xfId="29753"/>
    <cellStyle name="Separador de milhares 31 33" xfId="20550"/>
    <cellStyle name="Separador de milhares 31 33 2" xfId="29754"/>
    <cellStyle name="Separador de milhares 31 34" xfId="20551"/>
    <cellStyle name="Separador de milhares 31 34 2" xfId="29755"/>
    <cellStyle name="Separador de milhares 31 35" xfId="20552"/>
    <cellStyle name="Separador de milhares 31 35 2" xfId="29756"/>
    <cellStyle name="Separador de milhares 31 36" xfId="20553"/>
    <cellStyle name="Separador de milhares 31 36 2" xfId="29757"/>
    <cellStyle name="Separador de milhares 31 37" xfId="20554"/>
    <cellStyle name="Separador de milhares 31 37 2" xfId="29758"/>
    <cellStyle name="Separador de milhares 31 38" xfId="20555"/>
    <cellStyle name="Separador de milhares 31 38 2" xfId="29759"/>
    <cellStyle name="Separador de milhares 31 39" xfId="20556"/>
    <cellStyle name="Separador de milhares 31 39 2" xfId="29760"/>
    <cellStyle name="Separador de milhares 31 4" xfId="20557"/>
    <cellStyle name="Separador de milhares 31 4 2" xfId="29761"/>
    <cellStyle name="Separador de milhares 31 40" xfId="20558"/>
    <cellStyle name="Separador de milhares 31 40 2" xfId="29762"/>
    <cellStyle name="Separador de milhares 31 41" xfId="20559"/>
    <cellStyle name="Separador de milhares 31 41 2" xfId="29763"/>
    <cellStyle name="Separador de milhares 31 42" xfId="20560"/>
    <cellStyle name="Separador de milhares 31 42 2" xfId="29764"/>
    <cellStyle name="Separador de milhares 31 43" xfId="20561"/>
    <cellStyle name="Separador de milhares 31 43 2" xfId="29765"/>
    <cellStyle name="Separador de milhares 31 44" xfId="20562"/>
    <cellStyle name="Separador de milhares 31 44 2" xfId="29766"/>
    <cellStyle name="Separador de milhares 31 45" xfId="20563"/>
    <cellStyle name="Separador de milhares 31 45 2" xfId="29767"/>
    <cellStyle name="Separador de milhares 31 46" xfId="20564"/>
    <cellStyle name="Separador de milhares 31 46 2" xfId="29768"/>
    <cellStyle name="Separador de milhares 31 47" xfId="20565"/>
    <cellStyle name="Separador de milhares 31 47 2" xfId="29769"/>
    <cellStyle name="Separador de milhares 31 48" xfId="20566"/>
    <cellStyle name="Separador de milhares 31 48 2" xfId="29770"/>
    <cellStyle name="Separador de milhares 31 49" xfId="20567"/>
    <cellStyle name="Separador de milhares 31 49 2" xfId="29771"/>
    <cellStyle name="Separador de milhares 31 5" xfId="20568"/>
    <cellStyle name="Separador de milhares 31 5 2" xfId="29772"/>
    <cellStyle name="Separador de milhares 31 50" xfId="20569"/>
    <cellStyle name="Separador de milhares 31 50 2" xfId="29773"/>
    <cellStyle name="Separador de milhares 31 51" xfId="20570"/>
    <cellStyle name="Separador de milhares 31 51 2" xfId="29774"/>
    <cellStyle name="Separador de milhares 31 52" xfId="20571"/>
    <cellStyle name="Separador de milhares 31 52 2" xfId="29775"/>
    <cellStyle name="Separador de milhares 31 53" xfId="20572"/>
    <cellStyle name="Separador de milhares 31 53 2" xfId="29776"/>
    <cellStyle name="Separador de milhares 31 54" xfId="20573"/>
    <cellStyle name="Separador de milhares 31 54 2" xfId="29777"/>
    <cellStyle name="Separador de milhares 31 55" xfId="20574"/>
    <cellStyle name="Separador de milhares 31 55 2" xfId="29778"/>
    <cellStyle name="Separador de milhares 31 56" xfId="20575"/>
    <cellStyle name="Separador de milhares 31 56 2" xfId="29779"/>
    <cellStyle name="Separador de milhares 31 57" xfId="20576"/>
    <cellStyle name="Separador de milhares 31 57 2" xfId="29780"/>
    <cellStyle name="Separador de milhares 31 58" xfId="20577"/>
    <cellStyle name="Separador de milhares 31 58 2" xfId="29781"/>
    <cellStyle name="Separador de milhares 31 59" xfId="20578"/>
    <cellStyle name="Separador de milhares 31 59 2" xfId="29782"/>
    <cellStyle name="Separador de milhares 31 6" xfId="20579"/>
    <cellStyle name="Separador de milhares 31 6 2" xfId="29783"/>
    <cellStyle name="Separador de milhares 31 60" xfId="20580"/>
    <cellStyle name="Separador de milhares 31 60 2" xfId="29784"/>
    <cellStyle name="Separador de milhares 31 61" xfId="20581"/>
    <cellStyle name="Separador de milhares 31 61 2" xfId="29785"/>
    <cellStyle name="Separador de milhares 31 62" xfId="20582"/>
    <cellStyle name="Separador de milhares 31 62 2" xfId="29786"/>
    <cellStyle name="Separador de milhares 31 63" xfId="20583"/>
    <cellStyle name="Separador de milhares 31 63 2" xfId="29787"/>
    <cellStyle name="Separador de milhares 31 64" xfId="20584"/>
    <cellStyle name="Separador de milhares 31 64 2" xfId="29788"/>
    <cellStyle name="Separador de milhares 31 65" xfId="20585"/>
    <cellStyle name="Separador de milhares 31 65 2" xfId="29789"/>
    <cellStyle name="Separador de milhares 31 66" xfId="20586"/>
    <cellStyle name="Separador de milhares 31 66 2" xfId="29790"/>
    <cellStyle name="Separador de milhares 31 67" xfId="20587"/>
    <cellStyle name="Separador de milhares 31 67 2" xfId="29791"/>
    <cellStyle name="Separador de milhares 31 68" xfId="20588"/>
    <cellStyle name="Separador de milhares 31 68 2" xfId="29792"/>
    <cellStyle name="Separador de milhares 31 69" xfId="20589"/>
    <cellStyle name="Separador de milhares 31 69 2" xfId="29793"/>
    <cellStyle name="Separador de milhares 31 7" xfId="20590"/>
    <cellStyle name="Separador de milhares 31 7 2" xfId="29794"/>
    <cellStyle name="Separador de milhares 31 70" xfId="20591"/>
    <cellStyle name="Separador de milhares 31 70 2" xfId="29795"/>
    <cellStyle name="Separador de milhares 31 71" xfId="20592"/>
    <cellStyle name="Separador de milhares 31 71 2" xfId="29796"/>
    <cellStyle name="Separador de milhares 31 72" xfId="20593"/>
    <cellStyle name="Separador de milhares 31 72 2" xfId="29797"/>
    <cellStyle name="Separador de milhares 31 73" xfId="20594"/>
    <cellStyle name="Separador de milhares 31 73 2" xfId="29798"/>
    <cellStyle name="Separador de milhares 31 74" xfId="20595"/>
    <cellStyle name="Separador de milhares 31 74 2" xfId="29799"/>
    <cellStyle name="Separador de milhares 31 75" xfId="20596"/>
    <cellStyle name="Separador de milhares 31 75 2" xfId="29800"/>
    <cellStyle name="Separador de milhares 31 76" xfId="20597"/>
    <cellStyle name="Separador de milhares 31 76 2" xfId="29801"/>
    <cellStyle name="Separador de milhares 31 77" xfId="20598"/>
    <cellStyle name="Separador de milhares 31 77 2" xfId="29802"/>
    <cellStyle name="Separador de milhares 31 78" xfId="20599"/>
    <cellStyle name="Separador de milhares 31 78 2" xfId="29803"/>
    <cellStyle name="Separador de milhares 31 79" xfId="20600"/>
    <cellStyle name="Separador de milhares 31 79 2" xfId="29804"/>
    <cellStyle name="Separador de milhares 31 8" xfId="20601"/>
    <cellStyle name="Separador de milhares 31 8 2" xfId="29805"/>
    <cellStyle name="Separador de milhares 31 80" xfId="20602"/>
    <cellStyle name="Separador de milhares 31 80 2" xfId="29806"/>
    <cellStyle name="Separador de milhares 31 81" xfId="20603"/>
    <cellStyle name="Separador de milhares 31 81 2" xfId="29807"/>
    <cellStyle name="Separador de milhares 31 82" xfId="20604"/>
    <cellStyle name="Separador de milhares 31 82 2" xfId="29808"/>
    <cellStyle name="Separador de milhares 31 83" xfId="20605"/>
    <cellStyle name="Separador de milhares 31 83 2" xfId="29809"/>
    <cellStyle name="Separador de milhares 31 84" xfId="20606"/>
    <cellStyle name="Separador de milhares 31 84 2" xfId="29810"/>
    <cellStyle name="Separador de milhares 31 85" xfId="20607"/>
    <cellStyle name="Separador de milhares 31 85 2" xfId="29811"/>
    <cellStyle name="Separador de milhares 31 86" xfId="20608"/>
    <cellStyle name="Separador de milhares 31 86 2" xfId="29812"/>
    <cellStyle name="Separador de milhares 31 87" xfId="20609"/>
    <cellStyle name="Separador de milhares 31 87 2" xfId="29813"/>
    <cellStyle name="Separador de milhares 31 88" xfId="20610"/>
    <cellStyle name="Separador de milhares 31 88 2" xfId="29814"/>
    <cellStyle name="Separador de milhares 31 89" xfId="20611"/>
    <cellStyle name="Separador de milhares 31 89 2" xfId="29815"/>
    <cellStyle name="Separador de milhares 31 9" xfId="20612"/>
    <cellStyle name="Separador de milhares 31 9 2" xfId="29816"/>
    <cellStyle name="Separador de milhares 31 90" xfId="20613"/>
    <cellStyle name="Separador de milhares 31 90 2" xfId="29817"/>
    <cellStyle name="Separador de milhares 31 91" xfId="20614"/>
    <cellStyle name="Separador de milhares 31 91 2" xfId="29818"/>
    <cellStyle name="Separador de milhares 31 92" xfId="20615"/>
    <cellStyle name="Separador de milhares 31 92 2" xfId="29819"/>
    <cellStyle name="Separador de milhares 31 93" xfId="20616"/>
    <cellStyle name="Separador de milhares 31 93 2" xfId="29820"/>
    <cellStyle name="Separador de milhares 31 94" xfId="20617"/>
    <cellStyle name="Separador de milhares 31 94 2" xfId="29821"/>
    <cellStyle name="Separador de milhares 31 95" xfId="20618"/>
    <cellStyle name="Separador de milhares 31 95 2" xfId="29822"/>
    <cellStyle name="Separador de milhares 31 96" xfId="20619"/>
    <cellStyle name="Separador de milhares 31 96 2" xfId="29823"/>
    <cellStyle name="Separador de milhares 31 97" xfId="20620"/>
    <cellStyle name="Separador de milhares 31 97 2" xfId="29824"/>
    <cellStyle name="Separador de milhares 31 98" xfId="20621"/>
    <cellStyle name="Separador de milhares 31 98 2" xfId="29825"/>
    <cellStyle name="Separador de milhares 31 99" xfId="20622"/>
    <cellStyle name="Separador de milhares 31 99 2" xfId="29826"/>
    <cellStyle name="Separador de milhares 32" xfId="20623"/>
    <cellStyle name="Separador de milhares 32 2" xfId="29827"/>
    <cellStyle name="Separador de milhares 33" xfId="20624"/>
    <cellStyle name="Separador de milhares 33 2" xfId="29828"/>
    <cellStyle name="Separador de milhares 34" xfId="20625"/>
    <cellStyle name="Separador de milhares 34 10" xfId="20626"/>
    <cellStyle name="Separador de milhares 34 10 2" xfId="29830"/>
    <cellStyle name="Separador de milhares 34 11" xfId="20627"/>
    <cellStyle name="Separador de milhares 34 11 2" xfId="29831"/>
    <cellStyle name="Separador de milhares 34 12" xfId="20628"/>
    <cellStyle name="Separador de milhares 34 12 2" xfId="29832"/>
    <cellStyle name="Separador de milhares 34 13" xfId="20629"/>
    <cellStyle name="Separador de milhares 34 13 2" xfId="29833"/>
    <cellStyle name="Separador de milhares 34 14" xfId="20630"/>
    <cellStyle name="Separador de milhares 34 14 2" xfId="29834"/>
    <cellStyle name="Separador de milhares 34 15" xfId="20631"/>
    <cellStyle name="Separador de milhares 34 15 2" xfId="29835"/>
    <cellStyle name="Separador de milhares 34 16" xfId="20632"/>
    <cellStyle name="Separador de milhares 34 16 2" xfId="29836"/>
    <cellStyle name="Separador de milhares 34 17" xfId="20633"/>
    <cellStyle name="Separador de milhares 34 17 2" xfId="29837"/>
    <cellStyle name="Separador de milhares 34 18" xfId="20634"/>
    <cellStyle name="Separador de milhares 34 18 2" xfId="29838"/>
    <cellStyle name="Separador de milhares 34 19" xfId="20635"/>
    <cellStyle name="Separador de milhares 34 19 2" xfId="29839"/>
    <cellStyle name="Separador de milhares 34 2" xfId="20636"/>
    <cellStyle name="Separador de milhares 34 2 2" xfId="29840"/>
    <cellStyle name="Separador de milhares 34 20" xfId="20637"/>
    <cellStyle name="Separador de milhares 34 20 2" xfId="29841"/>
    <cellStyle name="Separador de milhares 34 21" xfId="20638"/>
    <cellStyle name="Separador de milhares 34 21 2" xfId="29842"/>
    <cellStyle name="Separador de milhares 34 22" xfId="20639"/>
    <cellStyle name="Separador de milhares 34 22 2" xfId="29843"/>
    <cellStyle name="Separador de milhares 34 22 7" xfId="20640"/>
    <cellStyle name="Separador de milhares 34 23" xfId="20641"/>
    <cellStyle name="Separador de milhares 34 23 2" xfId="29844"/>
    <cellStyle name="Separador de milhares 34 24" xfId="20642"/>
    <cellStyle name="Separador de milhares 34 24 2" xfId="29845"/>
    <cellStyle name="Separador de milhares 34 25" xfId="20643"/>
    <cellStyle name="Separador de milhares 34 25 2" xfId="29846"/>
    <cellStyle name="Separador de milhares 34 26" xfId="20644"/>
    <cellStyle name="Separador de milhares 34 26 2" xfId="29847"/>
    <cellStyle name="Separador de milhares 34 27" xfId="20645"/>
    <cellStyle name="Separador de milhares 34 27 2" xfId="29848"/>
    <cellStyle name="Separador de milhares 34 28" xfId="20646"/>
    <cellStyle name="Separador de milhares 34 28 2" xfId="29849"/>
    <cellStyle name="Separador de milhares 34 29" xfId="20647"/>
    <cellStyle name="Separador de milhares 34 29 2" xfId="29850"/>
    <cellStyle name="Separador de milhares 34 3" xfId="20648"/>
    <cellStyle name="Separador de milhares 34 3 2" xfId="29851"/>
    <cellStyle name="Separador de milhares 34 30" xfId="20649"/>
    <cellStyle name="Separador de milhares 34 30 2" xfId="29852"/>
    <cellStyle name="Separador de milhares 34 31" xfId="20650"/>
    <cellStyle name="Separador de milhares 34 31 2" xfId="29853"/>
    <cellStyle name="Separador de milhares 34 32" xfId="20651"/>
    <cellStyle name="Separador de milhares 34 32 2" xfId="29854"/>
    <cellStyle name="Separador de milhares 34 33" xfId="20652"/>
    <cellStyle name="Separador de milhares 34 33 2" xfId="29855"/>
    <cellStyle name="Separador de milhares 34 34" xfId="20653"/>
    <cellStyle name="Separador de milhares 34 34 2" xfId="29856"/>
    <cellStyle name="Separador de milhares 34 35" xfId="20654"/>
    <cellStyle name="Separador de milhares 34 35 2" xfId="29857"/>
    <cellStyle name="Separador de milhares 34 36" xfId="20655"/>
    <cellStyle name="Separador de milhares 34 36 2" xfId="29858"/>
    <cellStyle name="Separador de milhares 34 37" xfId="20656"/>
    <cellStyle name="Separador de milhares 34 37 2" xfId="29859"/>
    <cellStyle name="Separador de milhares 34 38" xfId="20657"/>
    <cellStyle name="Separador de milhares 34 38 2" xfId="29860"/>
    <cellStyle name="Separador de milhares 34 39" xfId="20658"/>
    <cellStyle name="Separador de milhares 34 39 2" xfId="29861"/>
    <cellStyle name="Separador de milhares 34 4" xfId="20659"/>
    <cellStyle name="Separador de milhares 34 4 2" xfId="29862"/>
    <cellStyle name="Separador de milhares 34 40" xfId="20660"/>
    <cellStyle name="Separador de milhares 34 40 2" xfId="29863"/>
    <cellStyle name="Separador de milhares 34 41" xfId="20661"/>
    <cellStyle name="Separador de milhares 34 41 2" xfId="29864"/>
    <cellStyle name="Separador de milhares 34 42" xfId="20662"/>
    <cellStyle name="Separador de milhares 34 42 2" xfId="29865"/>
    <cellStyle name="Separador de milhares 34 43" xfId="20663"/>
    <cellStyle name="Separador de milhares 34 43 2" xfId="29866"/>
    <cellStyle name="Separador de milhares 34 44" xfId="20664"/>
    <cellStyle name="Separador de milhares 34 44 2" xfId="29867"/>
    <cellStyle name="Separador de milhares 34 45" xfId="20665"/>
    <cellStyle name="Separador de milhares 34 45 2" xfId="29868"/>
    <cellStyle name="Separador de milhares 34 46" xfId="20666"/>
    <cellStyle name="Separador de milhares 34 46 2" xfId="29869"/>
    <cellStyle name="Separador de milhares 34 47" xfId="20667"/>
    <cellStyle name="Separador de milhares 34 47 2" xfId="29870"/>
    <cellStyle name="Separador de milhares 34 48" xfId="20668"/>
    <cellStyle name="Separador de milhares 34 48 2" xfId="29871"/>
    <cellStyle name="Separador de milhares 34 49" xfId="20669"/>
    <cellStyle name="Separador de milhares 34 49 2" xfId="29872"/>
    <cellStyle name="Separador de milhares 34 5" xfId="20670"/>
    <cellStyle name="Separador de milhares 34 5 2" xfId="29873"/>
    <cellStyle name="Separador de milhares 34 50" xfId="20671"/>
    <cellStyle name="Separador de milhares 34 50 2" xfId="29874"/>
    <cellStyle name="Separador de milhares 34 51" xfId="20672"/>
    <cellStyle name="Separador de milhares 34 51 2" xfId="29875"/>
    <cellStyle name="Separador de milhares 34 52" xfId="20673"/>
    <cellStyle name="Separador de milhares 34 52 2" xfId="29876"/>
    <cellStyle name="Separador de milhares 34 53" xfId="20674"/>
    <cellStyle name="Separador de milhares 34 53 2" xfId="29877"/>
    <cellStyle name="Separador de milhares 34 54" xfId="20675"/>
    <cellStyle name="Separador de milhares 34 54 2" xfId="29878"/>
    <cellStyle name="Separador de milhares 34 55" xfId="20676"/>
    <cellStyle name="Separador de milhares 34 55 2" xfId="29879"/>
    <cellStyle name="Separador de milhares 34 56" xfId="20677"/>
    <cellStyle name="Separador de milhares 34 56 2" xfId="29880"/>
    <cellStyle name="Separador de milhares 34 57" xfId="20678"/>
    <cellStyle name="Separador de milhares 34 57 2" xfId="29881"/>
    <cellStyle name="Separador de milhares 34 58" xfId="20679"/>
    <cellStyle name="Separador de milhares 34 58 2" xfId="29882"/>
    <cellStyle name="Separador de milhares 34 59" xfId="20680"/>
    <cellStyle name="Separador de milhares 34 59 2" xfId="29883"/>
    <cellStyle name="Separador de milhares 34 6" xfId="20681"/>
    <cellStyle name="Separador de milhares 34 6 2" xfId="29884"/>
    <cellStyle name="Separador de milhares 34 60" xfId="20682"/>
    <cellStyle name="Separador de milhares 34 60 2" xfId="29885"/>
    <cellStyle name="Separador de milhares 34 61" xfId="20683"/>
    <cellStyle name="Separador de milhares 34 61 2" xfId="29886"/>
    <cellStyle name="Separador de milhares 34 62" xfId="20684"/>
    <cellStyle name="Separador de milhares 34 62 2" xfId="29887"/>
    <cellStyle name="Separador de milhares 34 63" xfId="20685"/>
    <cellStyle name="Separador de milhares 34 63 2" xfId="29888"/>
    <cellStyle name="Separador de milhares 34 64" xfId="20686"/>
    <cellStyle name="Separador de milhares 34 64 2" xfId="29889"/>
    <cellStyle name="Separador de milhares 34 65" xfId="20687"/>
    <cellStyle name="Separador de milhares 34 65 2" xfId="29890"/>
    <cellStyle name="Separador de milhares 34 66" xfId="29829"/>
    <cellStyle name="Separador de milhares 34 7" xfId="20688"/>
    <cellStyle name="Separador de milhares 34 7 2" xfId="29891"/>
    <cellStyle name="Separador de milhares 34 8" xfId="20689"/>
    <cellStyle name="Separador de milhares 34 8 2" xfId="29892"/>
    <cellStyle name="Separador de milhares 34 9" xfId="20690"/>
    <cellStyle name="Separador de milhares 34 9 2" xfId="29893"/>
    <cellStyle name="Separador de milhares 35" xfId="20691"/>
    <cellStyle name="Separador de milhares 35 2" xfId="29894"/>
    <cellStyle name="Separador de milhares 36" xfId="20692"/>
    <cellStyle name="Separador de milhares 36 2" xfId="29895"/>
    <cellStyle name="Separador de milhares 37" xfId="20693"/>
    <cellStyle name="Separador de milhares 37 2" xfId="29896"/>
    <cellStyle name="Separador de milhares 38" xfId="20694"/>
    <cellStyle name="Separador de milhares 38 2" xfId="29897"/>
    <cellStyle name="Separador de milhares 39" xfId="20695"/>
    <cellStyle name="Separador de milhares 39 2" xfId="29898"/>
    <cellStyle name="Separador de milhares 4" xfId="20696"/>
    <cellStyle name="Separador de milhares 4 10" xfId="20697"/>
    <cellStyle name="Separador de milhares 4 10 2" xfId="20698"/>
    <cellStyle name="Separador de milhares 4 10 2 2" xfId="29901"/>
    <cellStyle name="Separador de milhares 4 10 3" xfId="20699"/>
    <cellStyle name="Separador de milhares 4 10 3 2" xfId="29902"/>
    <cellStyle name="Separador de milhares 4 10 4" xfId="20700"/>
    <cellStyle name="Separador de milhares 4 10 4 2" xfId="29903"/>
    <cellStyle name="Separador de milhares 4 10 5" xfId="20701"/>
    <cellStyle name="Separador de milhares 4 10 5 2" xfId="29904"/>
    <cellStyle name="Separador de milhares 4 10 6" xfId="20702"/>
    <cellStyle name="Separador de milhares 4 10 6 2" xfId="29905"/>
    <cellStyle name="Separador de milhares 4 10 7" xfId="20703"/>
    <cellStyle name="Separador de milhares 4 10 7 2" xfId="29906"/>
    <cellStyle name="Separador de milhares 4 10 8" xfId="29900"/>
    <cellStyle name="Separador de milhares 4 11" xfId="20704"/>
    <cellStyle name="Separador de milhares 4 11 2" xfId="20705"/>
    <cellStyle name="Separador de milhares 4 11 2 2" xfId="29908"/>
    <cellStyle name="Separador de milhares 4 11 3" xfId="20706"/>
    <cellStyle name="Separador de milhares 4 11 3 2" xfId="29909"/>
    <cellStyle name="Separador de milhares 4 11 4" xfId="20707"/>
    <cellStyle name="Separador de milhares 4 11 4 2" xfId="29910"/>
    <cellStyle name="Separador de milhares 4 11 5" xfId="20708"/>
    <cellStyle name="Separador de milhares 4 11 5 2" xfId="29911"/>
    <cellStyle name="Separador de milhares 4 11 6" xfId="20709"/>
    <cellStyle name="Separador de milhares 4 11 6 2" xfId="29912"/>
    <cellStyle name="Separador de milhares 4 11 7" xfId="20710"/>
    <cellStyle name="Separador de milhares 4 11 7 2" xfId="29913"/>
    <cellStyle name="Separador de milhares 4 11 8" xfId="29907"/>
    <cellStyle name="Separador de milhares 4 12" xfId="20711"/>
    <cellStyle name="Separador de milhares 4 12 2" xfId="20712"/>
    <cellStyle name="Separador de milhares 4 12 2 2" xfId="29915"/>
    <cellStyle name="Separador de milhares 4 12 3" xfId="20713"/>
    <cellStyle name="Separador de milhares 4 12 3 2" xfId="29916"/>
    <cellStyle name="Separador de milhares 4 12 4" xfId="20714"/>
    <cellStyle name="Separador de milhares 4 12 4 2" xfId="29917"/>
    <cellStyle name="Separador de milhares 4 12 5" xfId="20715"/>
    <cellStyle name="Separador de milhares 4 12 5 2" xfId="29918"/>
    <cellStyle name="Separador de milhares 4 12 6" xfId="20716"/>
    <cellStyle name="Separador de milhares 4 12 6 2" xfId="29919"/>
    <cellStyle name="Separador de milhares 4 12 7" xfId="20717"/>
    <cellStyle name="Separador de milhares 4 12 7 2" xfId="29920"/>
    <cellStyle name="Separador de milhares 4 12 8" xfId="29914"/>
    <cellStyle name="Separador de milhares 4 13" xfId="20718"/>
    <cellStyle name="Separador de milhares 4 13 2" xfId="20719"/>
    <cellStyle name="Separador de milhares 4 13 2 2" xfId="29922"/>
    <cellStyle name="Separador de milhares 4 13 3" xfId="20720"/>
    <cellStyle name="Separador de milhares 4 13 3 2" xfId="29923"/>
    <cellStyle name="Separador de milhares 4 13 4" xfId="20721"/>
    <cellStyle name="Separador de milhares 4 13 4 2" xfId="29924"/>
    <cellStyle name="Separador de milhares 4 13 5" xfId="20722"/>
    <cellStyle name="Separador de milhares 4 13 5 2" xfId="29925"/>
    <cellStyle name="Separador de milhares 4 13 6" xfId="20723"/>
    <cellStyle name="Separador de milhares 4 13 6 2" xfId="29926"/>
    <cellStyle name="Separador de milhares 4 13 7" xfId="20724"/>
    <cellStyle name="Separador de milhares 4 13 7 2" xfId="29927"/>
    <cellStyle name="Separador de milhares 4 13 8" xfId="29921"/>
    <cellStyle name="Separador de milhares 4 14" xfId="20725"/>
    <cellStyle name="Separador de milhares 4 14 2" xfId="20726"/>
    <cellStyle name="Separador de milhares 4 14 2 2" xfId="29929"/>
    <cellStyle name="Separador de milhares 4 14 3" xfId="20727"/>
    <cellStyle name="Separador de milhares 4 14 3 2" xfId="29930"/>
    <cellStyle name="Separador de milhares 4 14 4" xfId="20728"/>
    <cellStyle name="Separador de milhares 4 14 4 2" xfId="29931"/>
    <cellStyle name="Separador de milhares 4 14 5" xfId="20729"/>
    <cellStyle name="Separador de milhares 4 14 5 2" xfId="29932"/>
    <cellStyle name="Separador de milhares 4 14 6" xfId="20730"/>
    <cellStyle name="Separador de milhares 4 14 6 2" xfId="29933"/>
    <cellStyle name="Separador de milhares 4 14 7" xfId="20731"/>
    <cellStyle name="Separador de milhares 4 14 7 2" xfId="29934"/>
    <cellStyle name="Separador de milhares 4 14 8" xfId="29928"/>
    <cellStyle name="Separador de milhares 4 15" xfId="20732"/>
    <cellStyle name="Separador de milhares 4 15 2" xfId="20733"/>
    <cellStyle name="Separador de milhares 4 15 2 2" xfId="29936"/>
    <cellStyle name="Separador de milhares 4 15 3" xfId="20734"/>
    <cellStyle name="Separador de milhares 4 15 3 2" xfId="29937"/>
    <cellStyle name="Separador de milhares 4 15 4" xfId="20735"/>
    <cellStyle name="Separador de milhares 4 15 4 2" xfId="29938"/>
    <cellStyle name="Separador de milhares 4 15 5" xfId="20736"/>
    <cellStyle name="Separador de milhares 4 15 5 2" xfId="29939"/>
    <cellStyle name="Separador de milhares 4 15 6" xfId="20737"/>
    <cellStyle name="Separador de milhares 4 15 6 2" xfId="29940"/>
    <cellStyle name="Separador de milhares 4 15 7" xfId="20738"/>
    <cellStyle name="Separador de milhares 4 15 7 2" xfId="29941"/>
    <cellStyle name="Separador de milhares 4 15 8" xfId="29935"/>
    <cellStyle name="Separador de milhares 4 16" xfId="20739"/>
    <cellStyle name="Separador de milhares 4 16 2" xfId="20740"/>
    <cellStyle name="Separador de milhares 4 16 2 2" xfId="29943"/>
    <cellStyle name="Separador de milhares 4 16 3" xfId="20741"/>
    <cellStyle name="Separador de milhares 4 16 3 2" xfId="29944"/>
    <cellStyle name="Separador de milhares 4 16 4" xfId="20742"/>
    <cellStyle name="Separador de milhares 4 16 4 2" xfId="29945"/>
    <cellStyle name="Separador de milhares 4 16 5" xfId="20743"/>
    <cellStyle name="Separador de milhares 4 16 5 2" xfId="29946"/>
    <cellStyle name="Separador de milhares 4 16 6" xfId="20744"/>
    <cellStyle name="Separador de milhares 4 16 6 2" xfId="29947"/>
    <cellStyle name="Separador de milhares 4 16 7" xfId="20745"/>
    <cellStyle name="Separador de milhares 4 16 7 2" xfId="29948"/>
    <cellStyle name="Separador de milhares 4 16 8" xfId="29942"/>
    <cellStyle name="Separador de milhares 4 17" xfId="20746"/>
    <cellStyle name="Separador de milhares 4 17 2" xfId="29949"/>
    <cellStyle name="Separador de milhares 4 18" xfId="20747"/>
    <cellStyle name="Separador de milhares 4 19" xfId="29899"/>
    <cellStyle name="Separador de milhares 4 2" xfId="20748"/>
    <cellStyle name="Separador de milhares 4 2 10" xfId="20749"/>
    <cellStyle name="Separador de milhares 4 2 10 2" xfId="29951"/>
    <cellStyle name="Separador de milhares 4 2 100" xfId="20750"/>
    <cellStyle name="Separador de milhares 4 2 100 2" xfId="29952"/>
    <cellStyle name="Separador de milhares 4 2 101" xfId="20751"/>
    <cellStyle name="Separador de milhares 4 2 101 2" xfId="29953"/>
    <cellStyle name="Separador de milhares 4 2 102" xfId="20752"/>
    <cellStyle name="Separador de milhares 4 2 102 2" xfId="29954"/>
    <cellStyle name="Separador de milhares 4 2 103" xfId="20753"/>
    <cellStyle name="Separador de milhares 4 2 103 2" xfId="29955"/>
    <cellStyle name="Separador de milhares 4 2 104" xfId="20754"/>
    <cellStyle name="Separador de milhares 4 2 104 2" xfId="29956"/>
    <cellStyle name="Separador de milhares 4 2 105" xfId="20755"/>
    <cellStyle name="Separador de milhares 4 2 105 2" xfId="29957"/>
    <cellStyle name="Separador de milhares 4 2 106" xfId="20756"/>
    <cellStyle name="Separador de milhares 4 2 106 2" xfId="29958"/>
    <cellStyle name="Separador de milhares 4 2 107" xfId="20757"/>
    <cellStyle name="Separador de milhares 4 2 107 2" xfId="29959"/>
    <cellStyle name="Separador de milhares 4 2 108" xfId="20758"/>
    <cellStyle name="Separador de milhares 4 2 108 2" xfId="29960"/>
    <cellStyle name="Separador de milhares 4 2 109" xfId="20759"/>
    <cellStyle name="Separador de milhares 4 2 109 2" xfId="29961"/>
    <cellStyle name="Separador de milhares 4 2 11" xfId="20760"/>
    <cellStyle name="Separador de milhares 4 2 11 2" xfId="29962"/>
    <cellStyle name="Separador de milhares 4 2 110" xfId="20761"/>
    <cellStyle name="Separador de milhares 4 2 110 2" xfId="29963"/>
    <cellStyle name="Separador de milhares 4 2 111" xfId="20762"/>
    <cellStyle name="Separador de milhares 4 2 111 2" xfId="29964"/>
    <cellStyle name="Separador de milhares 4 2 112" xfId="20763"/>
    <cellStyle name="Separador de milhares 4 2 112 2" xfId="29965"/>
    <cellStyle name="Separador de milhares 4 2 113" xfId="20764"/>
    <cellStyle name="Separador de milhares 4 2 113 2" xfId="29966"/>
    <cellStyle name="Separador de milhares 4 2 114" xfId="20765"/>
    <cellStyle name="Separador de milhares 4 2 114 2" xfId="29967"/>
    <cellStyle name="Separador de milhares 4 2 115" xfId="20766"/>
    <cellStyle name="Separador de milhares 4 2 115 2" xfId="29968"/>
    <cellStyle name="Separador de milhares 4 2 116" xfId="20767"/>
    <cellStyle name="Separador de milhares 4 2 116 2" xfId="29969"/>
    <cellStyle name="Separador de milhares 4 2 117" xfId="20768"/>
    <cellStyle name="Separador de milhares 4 2 117 2" xfId="29970"/>
    <cellStyle name="Separador de milhares 4 2 118" xfId="20769"/>
    <cellStyle name="Separador de milhares 4 2 118 2" xfId="29971"/>
    <cellStyle name="Separador de milhares 4 2 119" xfId="20770"/>
    <cellStyle name="Separador de milhares 4 2 119 2" xfId="29972"/>
    <cellStyle name="Separador de milhares 4 2 12" xfId="20771"/>
    <cellStyle name="Separador de milhares 4 2 12 2" xfId="29973"/>
    <cellStyle name="Separador de milhares 4 2 120" xfId="20772"/>
    <cellStyle name="Separador de milhares 4 2 120 2" xfId="29974"/>
    <cellStyle name="Separador de milhares 4 2 121" xfId="20773"/>
    <cellStyle name="Separador de milhares 4 2 121 2" xfId="29975"/>
    <cellStyle name="Separador de milhares 4 2 122" xfId="20774"/>
    <cellStyle name="Separador de milhares 4 2 122 2" xfId="29976"/>
    <cellStyle name="Separador de milhares 4 2 123" xfId="20775"/>
    <cellStyle name="Separador de milhares 4 2 123 2" xfId="29977"/>
    <cellStyle name="Separador de milhares 4 2 124" xfId="20776"/>
    <cellStyle name="Separador de milhares 4 2 124 2" xfId="29978"/>
    <cellStyle name="Separador de milhares 4 2 125" xfId="20777"/>
    <cellStyle name="Separador de milhares 4 2 125 2" xfId="29979"/>
    <cellStyle name="Separador de milhares 4 2 126" xfId="20778"/>
    <cellStyle name="Separador de milhares 4 2 126 2" xfId="29980"/>
    <cellStyle name="Separador de milhares 4 2 127" xfId="20779"/>
    <cellStyle name="Separador de milhares 4 2 127 2" xfId="29981"/>
    <cellStyle name="Separador de milhares 4 2 128" xfId="20780"/>
    <cellStyle name="Separador de milhares 4 2 128 2" xfId="29982"/>
    <cellStyle name="Separador de milhares 4 2 129" xfId="20781"/>
    <cellStyle name="Separador de milhares 4 2 129 2" xfId="29983"/>
    <cellStyle name="Separador de milhares 4 2 13" xfId="20782"/>
    <cellStyle name="Separador de milhares 4 2 13 2" xfId="29984"/>
    <cellStyle name="Separador de milhares 4 2 130" xfId="20783"/>
    <cellStyle name="Separador de milhares 4 2 130 2" xfId="29985"/>
    <cellStyle name="Separador de milhares 4 2 131" xfId="20784"/>
    <cellStyle name="Separador de milhares 4 2 131 2" xfId="29986"/>
    <cellStyle name="Separador de milhares 4 2 132" xfId="20785"/>
    <cellStyle name="Separador de milhares 4 2 132 2" xfId="29987"/>
    <cellStyle name="Separador de milhares 4 2 133" xfId="20786"/>
    <cellStyle name="Separador de milhares 4 2 133 2" xfId="29988"/>
    <cellStyle name="Separador de milhares 4 2 134" xfId="20787"/>
    <cellStyle name="Separador de milhares 4 2 134 2" xfId="29989"/>
    <cellStyle name="Separador de milhares 4 2 135" xfId="20788"/>
    <cellStyle name="Separador de milhares 4 2 135 2" xfId="29990"/>
    <cellStyle name="Separador de milhares 4 2 136" xfId="20789"/>
    <cellStyle name="Separador de milhares 4 2 136 2" xfId="29991"/>
    <cellStyle name="Separador de milhares 4 2 137" xfId="20790"/>
    <cellStyle name="Separador de milhares 4 2 137 2" xfId="29992"/>
    <cellStyle name="Separador de milhares 4 2 138" xfId="20791"/>
    <cellStyle name="Separador de milhares 4 2 138 2" xfId="29993"/>
    <cellStyle name="Separador de milhares 4 2 139" xfId="20792"/>
    <cellStyle name="Separador de milhares 4 2 139 2" xfId="29994"/>
    <cellStyle name="Separador de milhares 4 2 14" xfId="20793"/>
    <cellStyle name="Separador de milhares 4 2 14 2" xfId="29995"/>
    <cellStyle name="Separador de milhares 4 2 140" xfId="20794"/>
    <cellStyle name="Separador de milhares 4 2 140 2" xfId="29996"/>
    <cellStyle name="Separador de milhares 4 2 141" xfId="20795"/>
    <cellStyle name="Separador de milhares 4 2 141 2" xfId="29997"/>
    <cellStyle name="Separador de milhares 4 2 142" xfId="20796"/>
    <cellStyle name="Separador de milhares 4 2 142 2" xfId="29998"/>
    <cellStyle name="Separador de milhares 4 2 143" xfId="20797"/>
    <cellStyle name="Separador de milhares 4 2 143 2" xfId="29999"/>
    <cellStyle name="Separador de milhares 4 2 144" xfId="20798"/>
    <cellStyle name="Separador de milhares 4 2 144 2" xfId="30000"/>
    <cellStyle name="Separador de milhares 4 2 145" xfId="20799"/>
    <cellStyle name="Separador de milhares 4 2 145 2" xfId="30001"/>
    <cellStyle name="Separador de milhares 4 2 146" xfId="20800"/>
    <cellStyle name="Separador de milhares 4 2 146 2" xfId="30002"/>
    <cellStyle name="Separador de milhares 4 2 147" xfId="20801"/>
    <cellStyle name="Separador de milhares 4 2 147 2" xfId="30003"/>
    <cellStyle name="Separador de milhares 4 2 148" xfId="20802"/>
    <cellStyle name="Separador de milhares 4 2 148 2" xfId="30004"/>
    <cellStyle name="Separador de milhares 4 2 149" xfId="20803"/>
    <cellStyle name="Separador de milhares 4 2 149 2" xfId="30005"/>
    <cellStyle name="Separador de milhares 4 2 15" xfId="20804"/>
    <cellStyle name="Separador de milhares 4 2 15 2" xfId="30006"/>
    <cellStyle name="Separador de milhares 4 2 150" xfId="20805"/>
    <cellStyle name="Separador de milhares 4 2 150 2" xfId="30007"/>
    <cellStyle name="Separador de milhares 4 2 151" xfId="20806"/>
    <cellStyle name="Separador de milhares 4 2 151 2" xfId="30008"/>
    <cellStyle name="Separador de milhares 4 2 152" xfId="20807"/>
    <cellStyle name="Separador de milhares 4 2 152 2" xfId="30009"/>
    <cellStyle name="Separador de milhares 4 2 153" xfId="20808"/>
    <cellStyle name="Separador de milhares 4 2 153 2" xfId="30010"/>
    <cellStyle name="Separador de milhares 4 2 154" xfId="20809"/>
    <cellStyle name="Separador de milhares 4 2 154 2" xfId="30011"/>
    <cellStyle name="Separador de milhares 4 2 155" xfId="20810"/>
    <cellStyle name="Separador de milhares 4 2 155 2" xfId="30012"/>
    <cellStyle name="Separador de milhares 4 2 156" xfId="20811"/>
    <cellStyle name="Separador de milhares 4 2 156 2" xfId="30013"/>
    <cellStyle name="Separador de milhares 4 2 157" xfId="20812"/>
    <cellStyle name="Separador de milhares 4 2 157 2" xfId="30014"/>
    <cellStyle name="Separador de milhares 4 2 158" xfId="20813"/>
    <cellStyle name="Separador de milhares 4 2 158 2" xfId="30015"/>
    <cellStyle name="Separador de milhares 4 2 159" xfId="20814"/>
    <cellStyle name="Separador de milhares 4 2 159 2" xfId="30016"/>
    <cellStyle name="Separador de milhares 4 2 16" xfId="20815"/>
    <cellStyle name="Separador de milhares 4 2 16 2" xfId="30017"/>
    <cellStyle name="Separador de milhares 4 2 160" xfId="20816"/>
    <cellStyle name="Separador de milhares 4 2 160 2" xfId="30018"/>
    <cellStyle name="Separador de milhares 4 2 161" xfId="20817"/>
    <cellStyle name="Separador de milhares 4 2 161 2" xfId="30019"/>
    <cellStyle name="Separador de milhares 4 2 162" xfId="20818"/>
    <cellStyle name="Separador de milhares 4 2 162 2" xfId="30020"/>
    <cellStyle name="Separador de milhares 4 2 163" xfId="20819"/>
    <cellStyle name="Separador de milhares 4 2 163 2" xfId="30021"/>
    <cellStyle name="Separador de milhares 4 2 164" xfId="20820"/>
    <cellStyle name="Separador de milhares 4 2 164 2" xfId="30022"/>
    <cellStyle name="Separador de milhares 4 2 165" xfId="20821"/>
    <cellStyle name="Separador de milhares 4 2 165 2" xfId="30023"/>
    <cellStyle name="Separador de milhares 4 2 166" xfId="20822"/>
    <cellStyle name="Separador de milhares 4 2 166 2" xfId="30024"/>
    <cellStyle name="Separador de milhares 4 2 167" xfId="20823"/>
    <cellStyle name="Separador de milhares 4 2 167 2" xfId="30025"/>
    <cellStyle name="Separador de milhares 4 2 168" xfId="20824"/>
    <cellStyle name="Separador de milhares 4 2 168 2" xfId="30026"/>
    <cellStyle name="Separador de milhares 4 2 169" xfId="20825"/>
    <cellStyle name="Separador de milhares 4 2 169 2" xfId="30027"/>
    <cellStyle name="Separador de milhares 4 2 17" xfId="20826"/>
    <cellStyle name="Separador de milhares 4 2 17 2" xfId="30028"/>
    <cellStyle name="Separador de milhares 4 2 170" xfId="20827"/>
    <cellStyle name="Separador de milhares 4 2 170 2" xfId="30029"/>
    <cellStyle name="Separador de milhares 4 2 171" xfId="20828"/>
    <cellStyle name="Separador de milhares 4 2 171 2" xfId="30030"/>
    <cellStyle name="Separador de milhares 4 2 172" xfId="20829"/>
    <cellStyle name="Separador de milhares 4 2 172 2" xfId="30031"/>
    <cellStyle name="Separador de milhares 4 2 173" xfId="20830"/>
    <cellStyle name="Separador de milhares 4 2 173 2" xfId="30032"/>
    <cellStyle name="Separador de milhares 4 2 174" xfId="20831"/>
    <cellStyle name="Separador de milhares 4 2 174 2" xfId="30033"/>
    <cellStyle name="Separador de milhares 4 2 175" xfId="20832"/>
    <cellStyle name="Separador de milhares 4 2 175 2" xfId="30034"/>
    <cellStyle name="Separador de milhares 4 2 176" xfId="20833"/>
    <cellStyle name="Separador de milhares 4 2 176 2" xfId="30035"/>
    <cellStyle name="Separador de milhares 4 2 177" xfId="20834"/>
    <cellStyle name="Separador de milhares 4 2 177 2" xfId="30036"/>
    <cellStyle name="Separador de milhares 4 2 178" xfId="20835"/>
    <cellStyle name="Separador de milhares 4 2 178 2" xfId="30037"/>
    <cellStyle name="Separador de milhares 4 2 179" xfId="20836"/>
    <cellStyle name="Separador de milhares 4 2 179 2" xfId="30038"/>
    <cellStyle name="Separador de milhares 4 2 18" xfId="20837"/>
    <cellStyle name="Separador de milhares 4 2 18 2" xfId="30039"/>
    <cellStyle name="Separador de milhares 4 2 180" xfId="20838"/>
    <cellStyle name="Separador de milhares 4 2 180 2" xfId="30040"/>
    <cellStyle name="Separador de milhares 4 2 181" xfId="20839"/>
    <cellStyle name="Separador de milhares 4 2 181 2" xfId="30041"/>
    <cellStyle name="Separador de milhares 4 2 182" xfId="20840"/>
    <cellStyle name="Separador de milhares 4 2 182 2" xfId="30042"/>
    <cellStyle name="Separador de milhares 4 2 183" xfId="20841"/>
    <cellStyle name="Separador de milhares 4 2 183 2" xfId="30043"/>
    <cellStyle name="Separador de milhares 4 2 184" xfId="20842"/>
    <cellStyle name="Separador de milhares 4 2 184 2" xfId="30044"/>
    <cellStyle name="Separador de milhares 4 2 185" xfId="20843"/>
    <cellStyle name="Separador de milhares 4 2 185 2" xfId="30045"/>
    <cellStyle name="Separador de milhares 4 2 186" xfId="20844"/>
    <cellStyle name="Separador de milhares 4 2 186 2" xfId="30046"/>
    <cellStyle name="Separador de milhares 4 2 187" xfId="20845"/>
    <cellStyle name="Separador de milhares 4 2 187 2" xfId="30047"/>
    <cellStyle name="Separador de milhares 4 2 188" xfId="20846"/>
    <cellStyle name="Separador de milhares 4 2 188 2" xfId="30048"/>
    <cellStyle name="Separador de milhares 4 2 189" xfId="29950"/>
    <cellStyle name="Separador de milhares 4 2 19" xfId="20847"/>
    <cellStyle name="Separador de milhares 4 2 19 2" xfId="30049"/>
    <cellStyle name="Separador de milhares 4 2 2" xfId="20848"/>
    <cellStyle name="Separador de milhares 4 2 2 2" xfId="30050"/>
    <cellStyle name="Separador de milhares 4 2 20" xfId="20849"/>
    <cellStyle name="Separador de milhares 4 2 20 2" xfId="30051"/>
    <cellStyle name="Separador de milhares 4 2 21" xfId="20850"/>
    <cellStyle name="Separador de milhares 4 2 21 2" xfId="30052"/>
    <cellStyle name="Separador de milhares 4 2 22" xfId="20851"/>
    <cellStyle name="Separador de milhares 4 2 22 2" xfId="30053"/>
    <cellStyle name="Separador de milhares 4 2 23" xfId="20852"/>
    <cellStyle name="Separador de milhares 4 2 23 2" xfId="30054"/>
    <cellStyle name="Separador de milhares 4 2 24" xfId="20853"/>
    <cellStyle name="Separador de milhares 4 2 24 2" xfId="30055"/>
    <cellStyle name="Separador de milhares 4 2 25" xfId="20854"/>
    <cellStyle name="Separador de milhares 4 2 25 2" xfId="30056"/>
    <cellStyle name="Separador de milhares 4 2 26" xfId="20855"/>
    <cellStyle name="Separador de milhares 4 2 26 2" xfId="30057"/>
    <cellStyle name="Separador de milhares 4 2 27" xfId="20856"/>
    <cellStyle name="Separador de milhares 4 2 27 2" xfId="30058"/>
    <cellStyle name="Separador de milhares 4 2 28" xfId="20857"/>
    <cellStyle name="Separador de milhares 4 2 28 2" xfId="30059"/>
    <cellStyle name="Separador de milhares 4 2 29" xfId="20858"/>
    <cellStyle name="Separador de milhares 4 2 29 2" xfId="30060"/>
    <cellStyle name="Separador de milhares 4 2 3" xfId="20859"/>
    <cellStyle name="Separador de milhares 4 2 3 2" xfId="30061"/>
    <cellStyle name="Separador de milhares 4 2 30" xfId="20860"/>
    <cellStyle name="Separador de milhares 4 2 30 2" xfId="30062"/>
    <cellStyle name="Separador de milhares 4 2 31" xfId="20861"/>
    <cellStyle name="Separador de milhares 4 2 31 2" xfId="30063"/>
    <cellStyle name="Separador de milhares 4 2 32" xfId="20862"/>
    <cellStyle name="Separador de milhares 4 2 32 2" xfId="30064"/>
    <cellStyle name="Separador de milhares 4 2 33" xfId="20863"/>
    <cellStyle name="Separador de milhares 4 2 33 2" xfId="30065"/>
    <cellStyle name="Separador de milhares 4 2 34" xfId="20864"/>
    <cellStyle name="Separador de milhares 4 2 34 2" xfId="30066"/>
    <cellStyle name="Separador de milhares 4 2 35" xfId="20865"/>
    <cellStyle name="Separador de milhares 4 2 35 2" xfId="30067"/>
    <cellStyle name="Separador de milhares 4 2 36" xfId="20866"/>
    <cellStyle name="Separador de milhares 4 2 36 2" xfId="30068"/>
    <cellStyle name="Separador de milhares 4 2 37" xfId="20867"/>
    <cellStyle name="Separador de milhares 4 2 37 2" xfId="30069"/>
    <cellStyle name="Separador de milhares 4 2 38" xfId="20868"/>
    <cellStyle name="Separador de milhares 4 2 38 2" xfId="30070"/>
    <cellStyle name="Separador de milhares 4 2 39" xfId="20869"/>
    <cellStyle name="Separador de milhares 4 2 39 2" xfId="30071"/>
    <cellStyle name="Separador de milhares 4 2 4" xfId="20870"/>
    <cellStyle name="Separador de milhares 4 2 4 2" xfId="30072"/>
    <cellStyle name="Separador de milhares 4 2 40" xfId="20871"/>
    <cellStyle name="Separador de milhares 4 2 40 2" xfId="30073"/>
    <cellStyle name="Separador de milhares 4 2 41" xfId="20872"/>
    <cellStyle name="Separador de milhares 4 2 41 2" xfId="30074"/>
    <cellStyle name="Separador de milhares 4 2 42" xfId="20873"/>
    <cellStyle name="Separador de milhares 4 2 42 2" xfId="30075"/>
    <cellStyle name="Separador de milhares 4 2 43" xfId="20874"/>
    <cellStyle name="Separador de milhares 4 2 43 2" xfId="30076"/>
    <cellStyle name="Separador de milhares 4 2 44" xfId="20875"/>
    <cellStyle name="Separador de milhares 4 2 44 2" xfId="30077"/>
    <cellStyle name="Separador de milhares 4 2 45" xfId="20876"/>
    <cellStyle name="Separador de milhares 4 2 45 2" xfId="30078"/>
    <cellStyle name="Separador de milhares 4 2 46" xfId="20877"/>
    <cellStyle name="Separador de milhares 4 2 46 2" xfId="30079"/>
    <cellStyle name="Separador de milhares 4 2 47" xfId="20878"/>
    <cellStyle name="Separador de milhares 4 2 47 2" xfId="30080"/>
    <cellStyle name="Separador de milhares 4 2 48" xfId="20879"/>
    <cellStyle name="Separador de milhares 4 2 48 2" xfId="30081"/>
    <cellStyle name="Separador de milhares 4 2 49" xfId="20880"/>
    <cellStyle name="Separador de milhares 4 2 49 2" xfId="30082"/>
    <cellStyle name="Separador de milhares 4 2 5" xfId="20881"/>
    <cellStyle name="Separador de milhares 4 2 5 2" xfId="30083"/>
    <cellStyle name="Separador de milhares 4 2 50" xfId="20882"/>
    <cellStyle name="Separador de milhares 4 2 50 2" xfId="30084"/>
    <cellStyle name="Separador de milhares 4 2 51" xfId="20883"/>
    <cellStyle name="Separador de milhares 4 2 51 2" xfId="30085"/>
    <cellStyle name="Separador de milhares 4 2 52" xfId="20884"/>
    <cellStyle name="Separador de milhares 4 2 52 2" xfId="30086"/>
    <cellStyle name="Separador de milhares 4 2 53" xfId="20885"/>
    <cellStyle name="Separador de milhares 4 2 53 2" xfId="30087"/>
    <cellStyle name="Separador de milhares 4 2 54" xfId="20886"/>
    <cellStyle name="Separador de milhares 4 2 54 2" xfId="30088"/>
    <cellStyle name="Separador de milhares 4 2 55" xfId="20887"/>
    <cellStyle name="Separador de milhares 4 2 55 2" xfId="30089"/>
    <cellStyle name="Separador de milhares 4 2 56" xfId="20888"/>
    <cellStyle name="Separador de milhares 4 2 56 2" xfId="30090"/>
    <cellStyle name="Separador de milhares 4 2 57" xfId="20889"/>
    <cellStyle name="Separador de milhares 4 2 57 2" xfId="30091"/>
    <cellStyle name="Separador de milhares 4 2 58" xfId="20890"/>
    <cellStyle name="Separador de milhares 4 2 58 2" xfId="30092"/>
    <cellStyle name="Separador de milhares 4 2 59" xfId="20891"/>
    <cellStyle name="Separador de milhares 4 2 59 2" xfId="30093"/>
    <cellStyle name="Separador de milhares 4 2 6" xfId="20892"/>
    <cellStyle name="Separador de milhares 4 2 6 2" xfId="30094"/>
    <cellStyle name="Separador de milhares 4 2 60" xfId="20893"/>
    <cellStyle name="Separador de milhares 4 2 60 2" xfId="30095"/>
    <cellStyle name="Separador de milhares 4 2 61" xfId="20894"/>
    <cellStyle name="Separador de milhares 4 2 61 2" xfId="30096"/>
    <cellStyle name="Separador de milhares 4 2 62" xfId="20895"/>
    <cellStyle name="Separador de milhares 4 2 62 2" xfId="30097"/>
    <cellStyle name="Separador de milhares 4 2 63" xfId="20896"/>
    <cellStyle name="Separador de milhares 4 2 63 2" xfId="30098"/>
    <cellStyle name="Separador de milhares 4 2 64" xfId="20897"/>
    <cellStyle name="Separador de milhares 4 2 64 2" xfId="30099"/>
    <cellStyle name="Separador de milhares 4 2 65" xfId="20898"/>
    <cellStyle name="Separador de milhares 4 2 65 2" xfId="30100"/>
    <cellStyle name="Separador de milhares 4 2 66" xfId="20899"/>
    <cellStyle name="Separador de milhares 4 2 66 2" xfId="30101"/>
    <cellStyle name="Separador de milhares 4 2 67" xfId="20900"/>
    <cellStyle name="Separador de milhares 4 2 67 2" xfId="30102"/>
    <cellStyle name="Separador de milhares 4 2 68" xfId="20901"/>
    <cellStyle name="Separador de milhares 4 2 68 2" xfId="30103"/>
    <cellStyle name="Separador de milhares 4 2 69" xfId="20902"/>
    <cellStyle name="Separador de milhares 4 2 69 2" xfId="30104"/>
    <cellStyle name="Separador de milhares 4 2 7" xfId="20903"/>
    <cellStyle name="Separador de milhares 4 2 7 2" xfId="30105"/>
    <cellStyle name="Separador de milhares 4 2 70" xfId="20904"/>
    <cellStyle name="Separador de milhares 4 2 70 2" xfId="30106"/>
    <cellStyle name="Separador de milhares 4 2 71" xfId="20905"/>
    <cellStyle name="Separador de milhares 4 2 71 2" xfId="30107"/>
    <cellStyle name="Separador de milhares 4 2 72" xfId="20906"/>
    <cellStyle name="Separador de milhares 4 2 72 2" xfId="30108"/>
    <cellStyle name="Separador de milhares 4 2 73" xfId="20907"/>
    <cellStyle name="Separador de milhares 4 2 73 2" xfId="30109"/>
    <cellStyle name="Separador de milhares 4 2 74" xfId="20908"/>
    <cellStyle name="Separador de milhares 4 2 74 2" xfId="30110"/>
    <cellStyle name="Separador de milhares 4 2 75" xfId="20909"/>
    <cellStyle name="Separador de milhares 4 2 75 2" xfId="30111"/>
    <cellStyle name="Separador de milhares 4 2 76" xfId="20910"/>
    <cellStyle name="Separador de milhares 4 2 76 2" xfId="30112"/>
    <cellStyle name="Separador de milhares 4 2 77" xfId="20911"/>
    <cellStyle name="Separador de milhares 4 2 77 2" xfId="30113"/>
    <cellStyle name="Separador de milhares 4 2 78" xfId="20912"/>
    <cellStyle name="Separador de milhares 4 2 78 2" xfId="30114"/>
    <cellStyle name="Separador de milhares 4 2 79" xfId="20913"/>
    <cellStyle name="Separador de milhares 4 2 79 2" xfId="30115"/>
    <cellStyle name="Separador de milhares 4 2 8" xfId="20914"/>
    <cellStyle name="Separador de milhares 4 2 8 2" xfId="30116"/>
    <cellStyle name="Separador de milhares 4 2 80" xfId="20915"/>
    <cellStyle name="Separador de milhares 4 2 80 2" xfId="30117"/>
    <cellStyle name="Separador de milhares 4 2 81" xfId="20916"/>
    <cellStyle name="Separador de milhares 4 2 81 2" xfId="30118"/>
    <cellStyle name="Separador de milhares 4 2 82" xfId="20917"/>
    <cellStyle name="Separador de milhares 4 2 82 2" xfId="30119"/>
    <cellStyle name="Separador de milhares 4 2 83" xfId="20918"/>
    <cellStyle name="Separador de milhares 4 2 83 2" xfId="30120"/>
    <cellStyle name="Separador de milhares 4 2 84" xfId="20919"/>
    <cellStyle name="Separador de milhares 4 2 84 2" xfId="30121"/>
    <cellStyle name="Separador de milhares 4 2 85" xfId="20920"/>
    <cellStyle name="Separador de milhares 4 2 85 2" xfId="30122"/>
    <cellStyle name="Separador de milhares 4 2 86" xfId="20921"/>
    <cellStyle name="Separador de milhares 4 2 86 2" xfId="30123"/>
    <cellStyle name="Separador de milhares 4 2 87" xfId="20922"/>
    <cellStyle name="Separador de milhares 4 2 87 2" xfId="30124"/>
    <cellStyle name="Separador de milhares 4 2 88" xfId="20923"/>
    <cellStyle name="Separador de milhares 4 2 88 2" xfId="30125"/>
    <cellStyle name="Separador de milhares 4 2 89" xfId="20924"/>
    <cellStyle name="Separador de milhares 4 2 89 2" xfId="30126"/>
    <cellStyle name="Separador de milhares 4 2 9" xfId="20925"/>
    <cellStyle name="Separador de milhares 4 2 9 2" xfId="30127"/>
    <cellStyle name="Separador de milhares 4 2 90" xfId="20926"/>
    <cellStyle name="Separador de milhares 4 2 90 2" xfId="30128"/>
    <cellStyle name="Separador de milhares 4 2 91" xfId="20927"/>
    <cellStyle name="Separador de milhares 4 2 91 2" xfId="30129"/>
    <cellStyle name="Separador de milhares 4 2 92" xfId="20928"/>
    <cellStyle name="Separador de milhares 4 2 92 2" xfId="30130"/>
    <cellStyle name="Separador de milhares 4 2 93" xfId="20929"/>
    <cellStyle name="Separador de milhares 4 2 93 2" xfId="30131"/>
    <cellStyle name="Separador de milhares 4 2 94" xfId="20930"/>
    <cellStyle name="Separador de milhares 4 2 94 2" xfId="30132"/>
    <cellStyle name="Separador de milhares 4 2 95" xfId="20931"/>
    <cellStyle name="Separador de milhares 4 2 95 2" xfId="30133"/>
    <cellStyle name="Separador de milhares 4 2 96" xfId="20932"/>
    <cellStyle name="Separador de milhares 4 2 96 2" xfId="30134"/>
    <cellStyle name="Separador de milhares 4 2 97" xfId="20933"/>
    <cellStyle name="Separador de milhares 4 2 97 2" xfId="30135"/>
    <cellStyle name="Separador de milhares 4 2 98" xfId="20934"/>
    <cellStyle name="Separador de milhares 4 2 98 2" xfId="30136"/>
    <cellStyle name="Separador de milhares 4 2 99" xfId="20935"/>
    <cellStyle name="Separador de milhares 4 2 99 2" xfId="30137"/>
    <cellStyle name="Separador de milhares 4 3" xfId="20936"/>
    <cellStyle name="Separador de milhares 4 3 2" xfId="20937"/>
    <cellStyle name="Separador de milhares 4 3 2 2" xfId="30139"/>
    <cellStyle name="Separador de milhares 4 3 3" xfId="20938"/>
    <cellStyle name="Separador de milhares 4 3 3 2" xfId="30140"/>
    <cellStyle name="Separador de milhares 4 3 4" xfId="20939"/>
    <cellStyle name="Separador de milhares 4 3 4 2" xfId="30141"/>
    <cellStyle name="Separador de milhares 4 3 5" xfId="20940"/>
    <cellStyle name="Separador de milhares 4 3 5 2" xfId="30142"/>
    <cellStyle name="Separador de milhares 4 3 6" xfId="20941"/>
    <cellStyle name="Separador de milhares 4 3 6 2" xfId="30143"/>
    <cellStyle name="Separador de milhares 4 3 7" xfId="20942"/>
    <cellStyle name="Separador de milhares 4 3 7 2" xfId="30144"/>
    <cellStyle name="Separador de milhares 4 3 8" xfId="30138"/>
    <cellStyle name="Separador de milhares 4 4" xfId="20943"/>
    <cellStyle name="Separador de milhares 4 4 2" xfId="20944"/>
    <cellStyle name="Separador de milhares 4 4 2 2" xfId="30146"/>
    <cellStyle name="Separador de milhares 4 4 3" xfId="20945"/>
    <cellStyle name="Separador de milhares 4 4 3 2" xfId="30147"/>
    <cellStyle name="Separador de milhares 4 4 4" xfId="20946"/>
    <cellStyle name="Separador de milhares 4 4 4 2" xfId="30148"/>
    <cellStyle name="Separador de milhares 4 4 5" xfId="20947"/>
    <cellStyle name="Separador de milhares 4 4 5 2" xfId="30149"/>
    <cellStyle name="Separador de milhares 4 4 6" xfId="20948"/>
    <cellStyle name="Separador de milhares 4 4 6 2" xfId="30150"/>
    <cellStyle name="Separador de milhares 4 4 7" xfId="20949"/>
    <cellStyle name="Separador de milhares 4 4 7 2" xfId="30151"/>
    <cellStyle name="Separador de milhares 4 4 8" xfId="30145"/>
    <cellStyle name="Separador de milhares 4 5" xfId="20950"/>
    <cellStyle name="Separador de milhares 4 5 2" xfId="20951"/>
    <cellStyle name="Separador de milhares 4 5 2 2" xfId="30153"/>
    <cellStyle name="Separador de milhares 4 5 3" xfId="20952"/>
    <cellStyle name="Separador de milhares 4 5 3 2" xfId="30154"/>
    <cellStyle name="Separador de milhares 4 5 4" xfId="20953"/>
    <cellStyle name="Separador de milhares 4 5 4 2" xfId="30155"/>
    <cellStyle name="Separador de milhares 4 5 5" xfId="20954"/>
    <cellStyle name="Separador de milhares 4 5 5 2" xfId="30156"/>
    <cellStyle name="Separador de milhares 4 5 6" xfId="20955"/>
    <cellStyle name="Separador de milhares 4 5 6 2" xfId="30157"/>
    <cellStyle name="Separador de milhares 4 5 7" xfId="20956"/>
    <cellStyle name="Separador de milhares 4 5 7 2" xfId="30158"/>
    <cellStyle name="Separador de milhares 4 5 8" xfId="30152"/>
    <cellStyle name="Separador de milhares 4 6" xfId="20957"/>
    <cellStyle name="Separador de milhares 4 6 2" xfId="20958"/>
    <cellStyle name="Separador de milhares 4 6 2 2" xfId="30160"/>
    <cellStyle name="Separador de milhares 4 6 3" xfId="20959"/>
    <cellStyle name="Separador de milhares 4 6 3 2" xfId="30161"/>
    <cellStyle name="Separador de milhares 4 6 4" xfId="20960"/>
    <cellStyle name="Separador de milhares 4 6 4 2" xfId="30162"/>
    <cellStyle name="Separador de milhares 4 6 5" xfId="20961"/>
    <cellStyle name="Separador de milhares 4 6 5 2" xfId="30163"/>
    <cellStyle name="Separador de milhares 4 6 6" xfId="20962"/>
    <cellStyle name="Separador de milhares 4 6 6 2" xfId="30164"/>
    <cellStyle name="Separador de milhares 4 6 7" xfId="20963"/>
    <cellStyle name="Separador de milhares 4 6 7 2" xfId="30165"/>
    <cellStyle name="Separador de milhares 4 6 8" xfId="30159"/>
    <cellStyle name="Separador de milhares 4 7" xfId="20964"/>
    <cellStyle name="Separador de milhares 4 7 2" xfId="20965"/>
    <cellStyle name="Separador de milhares 4 7 2 2" xfId="30167"/>
    <cellStyle name="Separador de milhares 4 7 3" xfId="20966"/>
    <cellStyle name="Separador de milhares 4 7 3 2" xfId="30168"/>
    <cellStyle name="Separador de milhares 4 7 4" xfId="20967"/>
    <cellStyle name="Separador de milhares 4 7 4 2" xfId="30169"/>
    <cellStyle name="Separador de milhares 4 7 5" xfId="20968"/>
    <cellStyle name="Separador de milhares 4 7 5 2" xfId="30170"/>
    <cellStyle name="Separador de milhares 4 7 6" xfId="20969"/>
    <cellStyle name="Separador de milhares 4 7 6 2" xfId="30171"/>
    <cellStyle name="Separador de milhares 4 7 7" xfId="20970"/>
    <cellStyle name="Separador de milhares 4 7 7 2" xfId="30172"/>
    <cellStyle name="Separador de milhares 4 7 8" xfId="30166"/>
    <cellStyle name="Separador de milhares 4 8" xfId="20971"/>
    <cellStyle name="Separador de milhares 4 8 2" xfId="20972"/>
    <cellStyle name="Separador de milhares 4 8 2 2" xfId="30174"/>
    <cellStyle name="Separador de milhares 4 8 3" xfId="20973"/>
    <cellStyle name="Separador de milhares 4 8 3 2" xfId="30175"/>
    <cellStyle name="Separador de milhares 4 8 4" xfId="20974"/>
    <cellStyle name="Separador de milhares 4 8 4 2" xfId="30176"/>
    <cellStyle name="Separador de milhares 4 8 5" xfId="20975"/>
    <cellStyle name="Separador de milhares 4 8 5 2" xfId="30177"/>
    <cellStyle name="Separador de milhares 4 8 6" xfId="20976"/>
    <cellStyle name="Separador de milhares 4 8 6 2" xfId="30178"/>
    <cellStyle name="Separador de milhares 4 8 7" xfId="20977"/>
    <cellStyle name="Separador de milhares 4 8 7 2" xfId="30179"/>
    <cellStyle name="Separador de milhares 4 8 8" xfId="30173"/>
    <cellStyle name="Separador de milhares 4 9" xfId="20978"/>
    <cellStyle name="Separador de milhares 4 9 2" xfId="20979"/>
    <cellStyle name="Separador de milhares 4 9 2 2" xfId="30181"/>
    <cellStyle name="Separador de milhares 4 9 3" xfId="20980"/>
    <cellStyle name="Separador de milhares 4 9 3 2" xfId="30182"/>
    <cellStyle name="Separador de milhares 4 9 4" xfId="20981"/>
    <cellStyle name="Separador de milhares 4 9 4 2" xfId="30183"/>
    <cellStyle name="Separador de milhares 4 9 5" xfId="20982"/>
    <cellStyle name="Separador de milhares 4 9 5 2" xfId="30184"/>
    <cellStyle name="Separador de milhares 4 9 6" xfId="20983"/>
    <cellStyle name="Separador de milhares 4 9 6 2" xfId="30185"/>
    <cellStyle name="Separador de milhares 4 9 7" xfId="20984"/>
    <cellStyle name="Separador de milhares 4 9 7 2" xfId="30186"/>
    <cellStyle name="Separador de milhares 4 9 8" xfId="30180"/>
    <cellStyle name="Separador de milhares 40" xfId="20985"/>
    <cellStyle name="Separador de milhares 40 2" xfId="30187"/>
    <cellStyle name="Separador de milhares 41" xfId="20986"/>
    <cellStyle name="Separador de milhares 41 2" xfId="30188"/>
    <cellStyle name="Separador de milhares 42" xfId="20987"/>
    <cellStyle name="Separador de milhares 42 2" xfId="20988"/>
    <cellStyle name="Separador de milhares 42 2 2" xfId="30190"/>
    <cellStyle name="Separador de milhares 42 3" xfId="30189"/>
    <cellStyle name="Separador de milhares 43" xfId="20989"/>
    <cellStyle name="Separador de milhares 43 2" xfId="30191"/>
    <cellStyle name="Separador de milhares 44" xfId="20990"/>
    <cellStyle name="Separador de milhares 44 2" xfId="30192"/>
    <cellStyle name="Separador de milhares 45" xfId="20991"/>
    <cellStyle name="Separador de milhares 45 2" xfId="30193"/>
    <cellStyle name="Separador de milhares 46" xfId="20992"/>
    <cellStyle name="Separador de milhares 46 2" xfId="30194"/>
    <cellStyle name="Separador de milhares 47" xfId="20993"/>
    <cellStyle name="Separador de milhares 47 2" xfId="20994"/>
    <cellStyle name="Separador de milhares 47 2 2" xfId="30196"/>
    <cellStyle name="Separador de milhares 47 3" xfId="30195"/>
    <cellStyle name="Separador de milhares 48" xfId="20995"/>
    <cellStyle name="Separador de milhares 48 2" xfId="20996"/>
    <cellStyle name="Separador de milhares 48 2 2" xfId="30198"/>
    <cellStyle name="Separador de milhares 48 3" xfId="30197"/>
    <cellStyle name="Separador de milhares 49" xfId="20997"/>
    <cellStyle name="Separador de milhares 49 2" xfId="20998"/>
    <cellStyle name="Separador de milhares 49 2 2" xfId="30200"/>
    <cellStyle name="Separador de milhares 49 3" xfId="30199"/>
    <cellStyle name="Separador de milhares 5" xfId="20999"/>
    <cellStyle name="Separador de milhares 5 10" xfId="21000"/>
    <cellStyle name="Separador de milhares 5 10 2" xfId="21001"/>
    <cellStyle name="Separador de milhares 5 10 2 2" xfId="30203"/>
    <cellStyle name="Separador de milhares 5 10 3" xfId="21002"/>
    <cellStyle name="Separador de milhares 5 10 3 2" xfId="30204"/>
    <cellStyle name="Separador de milhares 5 10 4" xfId="21003"/>
    <cellStyle name="Separador de milhares 5 10 4 2" xfId="30205"/>
    <cellStyle name="Separador de milhares 5 10 5" xfId="21004"/>
    <cellStyle name="Separador de milhares 5 10 5 2" xfId="30206"/>
    <cellStyle name="Separador de milhares 5 10 6" xfId="21005"/>
    <cellStyle name="Separador de milhares 5 10 6 2" xfId="30207"/>
    <cellStyle name="Separador de milhares 5 10 7" xfId="21006"/>
    <cellStyle name="Separador de milhares 5 10 7 2" xfId="30208"/>
    <cellStyle name="Separador de milhares 5 10 8" xfId="30202"/>
    <cellStyle name="Separador de milhares 5 11" xfId="21007"/>
    <cellStyle name="Separador de milhares 5 11 2" xfId="21008"/>
    <cellStyle name="Separador de milhares 5 11 2 2" xfId="30210"/>
    <cellStyle name="Separador de milhares 5 11 3" xfId="21009"/>
    <cellStyle name="Separador de milhares 5 11 3 2" xfId="30211"/>
    <cellStyle name="Separador de milhares 5 11 4" xfId="21010"/>
    <cellStyle name="Separador de milhares 5 11 4 2" xfId="30212"/>
    <cellStyle name="Separador de milhares 5 11 5" xfId="21011"/>
    <cellStyle name="Separador de milhares 5 11 5 2" xfId="30213"/>
    <cellStyle name="Separador de milhares 5 11 6" xfId="21012"/>
    <cellStyle name="Separador de milhares 5 11 6 2" xfId="30214"/>
    <cellStyle name="Separador de milhares 5 11 7" xfId="21013"/>
    <cellStyle name="Separador de milhares 5 11 7 2" xfId="30215"/>
    <cellStyle name="Separador de milhares 5 11 8" xfId="30209"/>
    <cellStyle name="Separador de milhares 5 12" xfId="21014"/>
    <cellStyle name="Separador de milhares 5 12 2" xfId="21015"/>
    <cellStyle name="Separador de milhares 5 12 2 2" xfId="30217"/>
    <cellStyle name="Separador de milhares 5 12 3" xfId="21016"/>
    <cellStyle name="Separador de milhares 5 12 3 2" xfId="30218"/>
    <cellStyle name="Separador de milhares 5 12 4" xfId="21017"/>
    <cellStyle name="Separador de milhares 5 12 4 2" xfId="30219"/>
    <cellStyle name="Separador de milhares 5 12 5" xfId="21018"/>
    <cellStyle name="Separador de milhares 5 12 5 2" xfId="30220"/>
    <cellStyle name="Separador de milhares 5 12 6" xfId="21019"/>
    <cellStyle name="Separador de milhares 5 12 6 2" xfId="30221"/>
    <cellStyle name="Separador de milhares 5 12 7" xfId="21020"/>
    <cellStyle name="Separador de milhares 5 12 7 2" xfId="30222"/>
    <cellStyle name="Separador de milhares 5 12 8" xfId="30216"/>
    <cellStyle name="Separador de milhares 5 13" xfId="21021"/>
    <cellStyle name="Separador de milhares 5 13 2" xfId="21022"/>
    <cellStyle name="Separador de milhares 5 13 2 2" xfId="30224"/>
    <cellStyle name="Separador de milhares 5 13 3" xfId="21023"/>
    <cellStyle name="Separador de milhares 5 13 3 2" xfId="30225"/>
    <cellStyle name="Separador de milhares 5 13 4" xfId="21024"/>
    <cellStyle name="Separador de milhares 5 13 4 2" xfId="30226"/>
    <cellStyle name="Separador de milhares 5 13 5" xfId="21025"/>
    <cellStyle name="Separador de milhares 5 13 5 2" xfId="30227"/>
    <cellStyle name="Separador de milhares 5 13 6" xfId="21026"/>
    <cellStyle name="Separador de milhares 5 13 6 2" xfId="30228"/>
    <cellStyle name="Separador de milhares 5 13 7" xfId="21027"/>
    <cellStyle name="Separador de milhares 5 13 7 2" xfId="30229"/>
    <cellStyle name="Separador de milhares 5 13 8" xfId="30223"/>
    <cellStyle name="Separador de milhares 5 14" xfId="21028"/>
    <cellStyle name="Separador de milhares 5 14 2" xfId="21029"/>
    <cellStyle name="Separador de milhares 5 14 2 2" xfId="30231"/>
    <cellStyle name="Separador de milhares 5 14 3" xfId="21030"/>
    <cellStyle name="Separador de milhares 5 14 3 2" xfId="30232"/>
    <cellStyle name="Separador de milhares 5 14 4" xfId="21031"/>
    <cellStyle name="Separador de milhares 5 14 4 2" xfId="30233"/>
    <cellStyle name="Separador de milhares 5 14 5" xfId="21032"/>
    <cellStyle name="Separador de milhares 5 14 5 2" xfId="30234"/>
    <cellStyle name="Separador de milhares 5 14 6" xfId="21033"/>
    <cellStyle name="Separador de milhares 5 14 6 2" xfId="30235"/>
    <cellStyle name="Separador de milhares 5 14 7" xfId="21034"/>
    <cellStyle name="Separador de milhares 5 14 7 2" xfId="30236"/>
    <cellStyle name="Separador de milhares 5 14 8" xfId="30230"/>
    <cellStyle name="Separador de milhares 5 15" xfId="21035"/>
    <cellStyle name="Separador de milhares 5 15 2" xfId="21036"/>
    <cellStyle name="Separador de milhares 5 15 2 2" xfId="30238"/>
    <cellStyle name="Separador de milhares 5 15 3" xfId="21037"/>
    <cellStyle name="Separador de milhares 5 15 3 2" xfId="30239"/>
    <cellStyle name="Separador de milhares 5 15 4" xfId="21038"/>
    <cellStyle name="Separador de milhares 5 15 4 2" xfId="30240"/>
    <cellStyle name="Separador de milhares 5 15 5" xfId="21039"/>
    <cellStyle name="Separador de milhares 5 15 5 2" xfId="30241"/>
    <cellStyle name="Separador de milhares 5 15 6" xfId="21040"/>
    <cellStyle name="Separador de milhares 5 15 6 2" xfId="30242"/>
    <cellStyle name="Separador de milhares 5 15 7" xfId="21041"/>
    <cellStyle name="Separador de milhares 5 15 7 2" xfId="30243"/>
    <cellStyle name="Separador de milhares 5 15 8" xfId="30237"/>
    <cellStyle name="Separador de milhares 5 16" xfId="21042"/>
    <cellStyle name="Separador de milhares 5 16 2" xfId="21043"/>
    <cellStyle name="Separador de milhares 5 16 2 2" xfId="30245"/>
    <cellStyle name="Separador de milhares 5 16 3" xfId="21044"/>
    <cellStyle name="Separador de milhares 5 16 3 2" xfId="30246"/>
    <cellStyle name="Separador de milhares 5 16 4" xfId="21045"/>
    <cellStyle name="Separador de milhares 5 16 4 2" xfId="30247"/>
    <cellStyle name="Separador de milhares 5 16 5" xfId="21046"/>
    <cellStyle name="Separador de milhares 5 16 5 2" xfId="30248"/>
    <cellStyle name="Separador de milhares 5 16 6" xfId="21047"/>
    <cellStyle name="Separador de milhares 5 16 6 2" xfId="30249"/>
    <cellStyle name="Separador de milhares 5 16 7" xfId="21048"/>
    <cellStyle name="Separador de milhares 5 16 7 2" xfId="30250"/>
    <cellStyle name="Separador de milhares 5 16 8" xfId="30244"/>
    <cellStyle name="Separador de milhares 5 17" xfId="21049"/>
    <cellStyle name="Separador de milhares 5 17 2" xfId="30251"/>
    <cellStyle name="Separador de milhares 5 18" xfId="21050"/>
    <cellStyle name="Separador de milhares 5 18 2" xfId="30252"/>
    <cellStyle name="Separador de milhares 5 19" xfId="21051"/>
    <cellStyle name="Separador de milhares 5 19 2" xfId="30253"/>
    <cellStyle name="Separador de milhares 5 2" xfId="21052"/>
    <cellStyle name="Separador de milhares 5 2 10" xfId="21053"/>
    <cellStyle name="Separador de milhares 5 2 10 2" xfId="30255"/>
    <cellStyle name="Separador de milhares 5 2 100" xfId="21054"/>
    <cellStyle name="Separador de milhares 5 2 100 2" xfId="30256"/>
    <cellStyle name="Separador de milhares 5 2 101" xfId="21055"/>
    <cellStyle name="Separador de milhares 5 2 101 2" xfId="30257"/>
    <cellStyle name="Separador de milhares 5 2 102" xfId="21056"/>
    <cellStyle name="Separador de milhares 5 2 102 2" xfId="30258"/>
    <cellStyle name="Separador de milhares 5 2 103" xfId="21057"/>
    <cellStyle name="Separador de milhares 5 2 103 2" xfId="30259"/>
    <cellStyle name="Separador de milhares 5 2 104" xfId="21058"/>
    <cellStyle name="Separador de milhares 5 2 104 2" xfId="30260"/>
    <cellStyle name="Separador de milhares 5 2 105" xfId="21059"/>
    <cellStyle name="Separador de milhares 5 2 105 2" xfId="30261"/>
    <cellStyle name="Separador de milhares 5 2 106" xfId="21060"/>
    <cellStyle name="Separador de milhares 5 2 106 2" xfId="30262"/>
    <cellStyle name="Separador de milhares 5 2 107" xfId="21061"/>
    <cellStyle name="Separador de milhares 5 2 107 2" xfId="30263"/>
    <cellStyle name="Separador de milhares 5 2 108" xfId="21062"/>
    <cellStyle name="Separador de milhares 5 2 108 2" xfId="30264"/>
    <cellStyle name="Separador de milhares 5 2 109" xfId="21063"/>
    <cellStyle name="Separador de milhares 5 2 109 2" xfId="30265"/>
    <cellStyle name="Separador de milhares 5 2 11" xfId="21064"/>
    <cellStyle name="Separador de milhares 5 2 11 2" xfId="30266"/>
    <cellStyle name="Separador de milhares 5 2 110" xfId="21065"/>
    <cellStyle name="Separador de milhares 5 2 110 2" xfId="30267"/>
    <cellStyle name="Separador de milhares 5 2 111" xfId="21066"/>
    <cellStyle name="Separador de milhares 5 2 111 2" xfId="30268"/>
    <cellStyle name="Separador de milhares 5 2 112" xfId="21067"/>
    <cellStyle name="Separador de milhares 5 2 112 2" xfId="30269"/>
    <cellStyle name="Separador de milhares 5 2 113" xfId="21068"/>
    <cellStyle name="Separador de milhares 5 2 113 2" xfId="30270"/>
    <cellStyle name="Separador de milhares 5 2 114" xfId="21069"/>
    <cellStyle name="Separador de milhares 5 2 114 2" xfId="30271"/>
    <cellStyle name="Separador de milhares 5 2 115" xfId="21070"/>
    <cellStyle name="Separador de milhares 5 2 115 2" xfId="30272"/>
    <cellStyle name="Separador de milhares 5 2 116" xfId="21071"/>
    <cellStyle name="Separador de milhares 5 2 116 2" xfId="30273"/>
    <cellStyle name="Separador de milhares 5 2 117" xfId="21072"/>
    <cellStyle name="Separador de milhares 5 2 117 2" xfId="30274"/>
    <cellStyle name="Separador de milhares 5 2 118" xfId="21073"/>
    <cellStyle name="Separador de milhares 5 2 118 2" xfId="30275"/>
    <cellStyle name="Separador de milhares 5 2 119" xfId="21074"/>
    <cellStyle name="Separador de milhares 5 2 119 2" xfId="30276"/>
    <cellStyle name="Separador de milhares 5 2 12" xfId="21075"/>
    <cellStyle name="Separador de milhares 5 2 12 2" xfId="30277"/>
    <cellStyle name="Separador de milhares 5 2 120" xfId="21076"/>
    <cellStyle name="Separador de milhares 5 2 120 2" xfId="30278"/>
    <cellStyle name="Separador de milhares 5 2 121" xfId="21077"/>
    <cellStyle name="Separador de milhares 5 2 121 2" xfId="30279"/>
    <cellStyle name="Separador de milhares 5 2 122" xfId="21078"/>
    <cellStyle name="Separador de milhares 5 2 122 2" xfId="30280"/>
    <cellStyle name="Separador de milhares 5 2 123" xfId="21079"/>
    <cellStyle name="Separador de milhares 5 2 123 2" xfId="30281"/>
    <cellStyle name="Separador de milhares 5 2 124" xfId="21080"/>
    <cellStyle name="Separador de milhares 5 2 124 2" xfId="30282"/>
    <cellStyle name="Separador de milhares 5 2 125" xfId="21081"/>
    <cellStyle name="Separador de milhares 5 2 125 2" xfId="30283"/>
    <cellStyle name="Separador de milhares 5 2 126" xfId="21082"/>
    <cellStyle name="Separador de milhares 5 2 126 2" xfId="30284"/>
    <cellStyle name="Separador de milhares 5 2 127" xfId="21083"/>
    <cellStyle name="Separador de milhares 5 2 127 2" xfId="30285"/>
    <cellStyle name="Separador de milhares 5 2 128" xfId="21084"/>
    <cellStyle name="Separador de milhares 5 2 128 2" xfId="30286"/>
    <cellStyle name="Separador de milhares 5 2 129" xfId="21085"/>
    <cellStyle name="Separador de milhares 5 2 129 2" xfId="30287"/>
    <cellStyle name="Separador de milhares 5 2 13" xfId="21086"/>
    <cellStyle name="Separador de milhares 5 2 13 2" xfId="30288"/>
    <cellStyle name="Separador de milhares 5 2 130" xfId="21087"/>
    <cellStyle name="Separador de milhares 5 2 130 2" xfId="30289"/>
    <cellStyle name="Separador de milhares 5 2 131" xfId="21088"/>
    <cellStyle name="Separador de milhares 5 2 131 2" xfId="30290"/>
    <cellStyle name="Separador de milhares 5 2 132" xfId="21089"/>
    <cellStyle name="Separador de milhares 5 2 132 2" xfId="30291"/>
    <cellStyle name="Separador de milhares 5 2 133" xfId="21090"/>
    <cellStyle name="Separador de milhares 5 2 133 2" xfId="30292"/>
    <cellStyle name="Separador de milhares 5 2 134" xfId="21091"/>
    <cellStyle name="Separador de milhares 5 2 134 2" xfId="30293"/>
    <cellStyle name="Separador de milhares 5 2 135" xfId="21092"/>
    <cellStyle name="Separador de milhares 5 2 135 2" xfId="30294"/>
    <cellStyle name="Separador de milhares 5 2 136" xfId="21093"/>
    <cellStyle name="Separador de milhares 5 2 136 2" xfId="30295"/>
    <cellStyle name="Separador de milhares 5 2 137" xfId="21094"/>
    <cellStyle name="Separador de milhares 5 2 137 2" xfId="30296"/>
    <cellStyle name="Separador de milhares 5 2 138" xfId="21095"/>
    <cellStyle name="Separador de milhares 5 2 138 2" xfId="30297"/>
    <cellStyle name="Separador de milhares 5 2 139" xfId="21096"/>
    <cellStyle name="Separador de milhares 5 2 139 2" xfId="30298"/>
    <cellStyle name="Separador de milhares 5 2 14" xfId="21097"/>
    <cellStyle name="Separador de milhares 5 2 14 2" xfId="30299"/>
    <cellStyle name="Separador de milhares 5 2 140" xfId="21098"/>
    <cellStyle name="Separador de milhares 5 2 140 2" xfId="30300"/>
    <cellStyle name="Separador de milhares 5 2 141" xfId="21099"/>
    <cellStyle name="Separador de milhares 5 2 141 2" xfId="30301"/>
    <cellStyle name="Separador de milhares 5 2 142" xfId="21100"/>
    <cellStyle name="Separador de milhares 5 2 142 2" xfId="30302"/>
    <cellStyle name="Separador de milhares 5 2 143" xfId="21101"/>
    <cellStyle name="Separador de milhares 5 2 143 2" xfId="30303"/>
    <cellStyle name="Separador de milhares 5 2 144" xfId="21102"/>
    <cellStyle name="Separador de milhares 5 2 144 2" xfId="30304"/>
    <cellStyle name="Separador de milhares 5 2 145" xfId="21103"/>
    <cellStyle name="Separador de milhares 5 2 145 2" xfId="30305"/>
    <cellStyle name="Separador de milhares 5 2 146" xfId="21104"/>
    <cellStyle name="Separador de milhares 5 2 146 2" xfId="30306"/>
    <cellStyle name="Separador de milhares 5 2 147" xfId="21105"/>
    <cellStyle name="Separador de milhares 5 2 147 2" xfId="30307"/>
    <cellStyle name="Separador de milhares 5 2 148" xfId="21106"/>
    <cellStyle name="Separador de milhares 5 2 148 2" xfId="30308"/>
    <cellStyle name="Separador de milhares 5 2 149" xfId="21107"/>
    <cellStyle name="Separador de milhares 5 2 149 2" xfId="30309"/>
    <cellStyle name="Separador de milhares 5 2 15" xfId="21108"/>
    <cellStyle name="Separador de milhares 5 2 15 2" xfId="30310"/>
    <cellStyle name="Separador de milhares 5 2 150" xfId="21109"/>
    <cellStyle name="Separador de milhares 5 2 150 2" xfId="30311"/>
    <cellStyle name="Separador de milhares 5 2 151" xfId="21110"/>
    <cellStyle name="Separador de milhares 5 2 151 2" xfId="30312"/>
    <cellStyle name="Separador de milhares 5 2 152" xfId="21111"/>
    <cellStyle name="Separador de milhares 5 2 152 2" xfId="30313"/>
    <cellStyle name="Separador de milhares 5 2 153" xfId="21112"/>
    <cellStyle name="Separador de milhares 5 2 153 2" xfId="30314"/>
    <cellStyle name="Separador de milhares 5 2 154" xfId="21113"/>
    <cellStyle name="Separador de milhares 5 2 154 2" xfId="30315"/>
    <cellStyle name="Separador de milhares 5 2 155" xfId="21114"/>
    <cellStyle name="Separador de milhares 5 2 155 2" xfId="30316"/>
    <cellStyle name="Separador de milhares 5 2 156" xfId="21115"/>
    <cellStyle name="Separador de milhares 5 2 156 2" xfId="30317"/>
    <cellStyle name="Separador de milhares 5 2 157" xfId="21116"/>
    <cellStyle name="Separador de milhares 5 2 157 2" xfId="30318"/>
    <cellStyle name="Separador de milhares 5 2 158" xfId="21117"/>
    <cellStyle name="Separador de milhares 5 2 158 2" xfId="30319"/>
    <cellStyle name="Separador de milhares 5 2 159" xfId="21118"/>
    <cellStyle name="Separador de milhares 5 2 159 2" xfId="30320"/>
    <cellStyle name="Separador de milhares 5 2 16" xfId="21119"/>
    <cellStyle name="Separador de milhares 5 2 16 2" xfId="30321"/>
    <cellStyle name="Separador de milhares 5 2 160" xfId="21120"/>
    <cellStyle name="Separador de milhares 5 2 160 2" xfId="30322"/>
    <cellStyle name="Separador de milhares 5 2 161" xfId="21121"/>
    <cellStyle name="Separador de milhares 5 2 161 2" xfId="30323"/>
    <cellStyle name="Separador de milhares 5 2 162" xfId="21122"/>
    <cellStyle name="Separador de milhares 5 2 162 2" xfId="30324"/>
    <cellStyle name="Separador de milhares 5 2 163" xfId="21123"/>
    <cellStyle name="Separador de milhares 5 2 163 2" xfId="30325"/>
    <cellStyle name="Separador de milhares 5 2 164" xfId="21124"/>
    <cellStyle name="Separador de milhares 5 2 164 2" xfId="30326"/>
    <cellStyle name="Separador de milhares 5 2 165" xfId="21125"/>
    <cellStyle name="Separador de milhares 5 2 165 2" xfId="30327"/>
    <cellStyle name="Separador de milhares 5 2 166" xfId="21126"/>
    <cellStyle name="Separador de milhares 5 2 166 2" xfId="30328"/>
    <cellStyle name="Separador de milhares 5 2 167" xfId="21127"/>
    <cellStyle name="Separador de milhares 5 2 167 2" xfId="30329"/>
    <cellStyle name="Separador de milhares 5 2 168" xfId="21128"/>
    <cellStyle name="Separador de milhares 5 2 168 2" xfId="30330"/>
    <cellStyle name="Separador de milhares 5 2 169" xfId="21129"/>
    <cellStyle name="Separador de milhares 5 2 169 2" xfId="30331"/>
    <cellStyle name="Separador de milhares 5 2 17" xfId="21130"/>
    <cellStyle name="Separador de milhares 5 2 17 2" xfId="30332"/>
    <cellStyle name="Separador de milhares 5 2 170" xfId="21131"/>
    <cellStyle name="Separador de milhares 5 2 170 2" xfId="30333"/>
    <cellStyle name="Separador de milhares 5 2 171" xfId="21132"/>
    <cellStyle name="Separador de milhares 5 2 171 2" xfId="30334"/>
    <cellStyle name="Separador de milhares 5 2 172" xfId="21133"/>
    <cellStyle name="Separador de milhares 5 2 172 2" xfId="30335"/>
    <cellStyle name="Separador de milhares 5 2 173" xfId="21134"/>
    <cellStyle name="Separador de milhares 5 2 173 2" xfId="30336"/>
    <cellStyle name="Separador de milhares 5 2 174" xfId="21135"/>
    <cellStyle name="Separador de milhares 5 2 174 2" xfId="30337"/>
    <cellStyle name="Separador de milhares 5 2 175" xfId="21136"/>
    <cellStyle name="Separador de milhares 5 2 175 2" xfId="30338"/>
    <cellStyle name="Separador de milhares 5 2 176" xfId="21137"/>
    <cellStyle name="Separador de milhares 5 2 176 2" xfId="30339"/>
    <cellStyle name="Separador de milhares 5 2 177" xfId="21138"/>
    <cellStyle name="Separador de milhares 5 2 177 2" xfId="30340"/>
    <cellStyle name="Separador de milhares 5 2 178" xfId="21139"/>
    <cellStyle name="Separador de milhares 5 2 178 2" xfId="30341"/>
    <cellStyle name="Separador de milhares 5 2 179" xfId="21140"/>
    <cellStyle name="Separador de milhares 5 2 179 2" xfId="30342"/>
    <cellStyle name="Separador de milhares 5 2 18" xfId="21141"/>
    <cellStyle name="Separador de milhares 5 2 18 2" xfId="30343"/>
    <cellStyle name="Separador de milhares 5 2 180" xfId="21142"/>
    <cellStyle name="Separador de milhares 5 2 180 2" xfId="30344"/>
    <cellStyle name="Separador de milhares 5 2 181" xfId="21143"/>
    <cellStyle name="Separador de milhares 5 2 181 2" xfId="30345"/>
    <cellStyle name="Separador de milhares 5 2 182" xfId="21144"/>
    <cellStyle name="Separador de milhares 5 2 182 2" xfId="30346"/>
    <cellStyle name="Separador de milhares 5 2 183" xfId="21145"/>
    <cellStyle name="Separador de milhares 5 2 183 2" xfId="30347"/>
    <cellStyle name="Separador de milhares 5 2 184" xfId="21146"/>
    <cellStyle name="Separador de milhares 5 2 184 2" xfId="30348"/>
    <cellStyle name="Separador de milhares 5 2 185" xfId="21147"/>
    <cellStyle name="Separador de milhares 5 2 185 2" xfId="30349"/>
    <cellStyle name="Separador de milhares 5 2 186" xfId="21148"/>
    <cellStyle name="Separador de milhares 5 2 186 2" xfId="30350"/>
    <cellStyle name="Separador de milhares 5 2 187" xfId="21149"/>
    <cellStyle name="Separador de milhares 5 2 187 2" xfId="30351"/>
    <cellStyle name="Separador de milhares 5 2 188" xfId="21150"/>
    <cellStyle name="Separador de milhares 5 2 188 2" xfId="30352"/>
    <cellStyle name="Separador de milhares 5 2 189" xfId="30254"/>
    <cellStyle name="Separador de milhares 5 2 19" xfId="21151"/>
    <cellStyle name="Separador de milhares 5 2 19 2" xfId="30353"/>
    <cellStyle name="Separador de milhares 5 2 2" xfId="21152"/>
    <cellStyle name="Separador de milhares 5 2 2 2" xfId="30354"/>
    <cellStyle name="Separador de milhares 5 2 20" xfId="21153"/>
    <cellStyle name="Separador de milhares 5 2 20 2" xfId="30355"/>
    <cellStyle name="Separador de milhares 5 2 21" xfId="21154"/>
    <cellStyle name="Separador de milhares 5 2 21 2" xfId="30356"/>
    <cellStyle name="Separador de milhares 5 2 22" xfId="21155"/>
    <cellStyle name="Separador de milhares 5 2 22 2" xfId="30357"/>
    <cellStyle name="Separador de milhares 5 2 23" xfId="21156"/>
    <cellStyle name="Separador de milhares 5 2 23 2" xfId="30358"/>
    <cellStyle name="Separador de milhares 5 2 24" xfId="21157"/>
    <cellStyle name="Separador de milhares 5 2 24 2" xfId="30359"/>
    <cellStyle name="Separador de milhares 5 2 25" xfId="21158"/>
    <cellStyle name="Separador de milhares 5 2 25 2" xfId="30360"/>
    <cellStyle name="Separador de milhares 5 2 26" xfId="21159"/>
    <cellStyle name="Separador de milhares 5 2 26 2" xfId="30361"/>
    <cellStyle name="Separador de milhares 5 2 27" xfId="21160"/>
    <cellStyle name="Separador de milhares 5 2 27 2" xfId="30362"/>
    <cellStyle name="Separador de milhares 5 2 28" xfId="21161"/>
    <cellStyle name="Separador de milhares 5 2 28 2" xfId="30363"/>
    <cellStyle name="Separador de milhares 5 2 29" xfId="21162"/>
    <cellStyle name="Separador de milhares 5 2 29 2" xfId="30364"/>
    <cellStyle name="Separador de milhares 5 2 3" xfId="21163"/>
    <cellStyle name="Separador de milhares 5 2 3 2" xfId="30365"/>
    <cellStyle name="Separador de milhares 5 2 30" xfId="21164"/>
    <cellStyle name="Separador de milhares 5 2 30 2" xfId="30366"/>
    <cellStyle name="Separador de milhares 5 2 31" xfId="21165"/>
    <cellStyle name="Separador de milhares 5 2 31 2" xfId="30367"/>
    <cellStyle name="Separador de milhares 5 2 32" xfId="21166"/>
    <cellStyle name="Separador de milhares 5 2 32 2" xfId="30368"/>
    <cellStyle name="Separador de milhares 5 2 33" xfId="21167"/>
    <cellStyle name="Separador de milhares 5 2 33 2" xfId="30369"/>
    <cellStyle name="Separador de milhares 5 2 34" xfId="21168"/>
    <cellStyle name="Separador de milhares 5 2 34 2" xfId="30370"/>
    <cellStyle name="Separador de milhares 5 2 35" xfId="21169"/>
    <cellStyle name="Separador de milhares 5 2 35 2" xfId="30371"/>
    <cellStyle name="Separador de milhares 5 2 36" xfId="21170"/>
    <cellStyle name="Separador de milhares 5 2 36 2" xfId="30372"/>
    <cellStyle name="Separador de milhares 5 2 37" xfId="21171"/>
    <cellStyle name="Separador de milhares 5 2 37 2" xfId="30373"/>
    <cellStyle name="Separador de milhares 5 2 38" xfId="21172"/>
    <cellStyle name="Separador de milhares 5 2 38 2" xfId="30374"/>
    <cellStyle name="Separador de milhares 5 2 39" xfId="21173"/>
    <cellStyle name="Separador de milhares 5 2 39 2" xfId="30375"/>
    <cellStyle name="Separador de milhares 5 2 4" xfId="21174"/>
    <cellStyle name="Separador de milhares 5 2 4 2" xfId="30376"/>
    <cellStyle name="Separador de milhares 5 2 40" xfId="21175"/>
    <cellStyle name="Separador de milhares 5 2 40 2" xfId="30377"/>
    <cellStyle name="Separador de milhares 5 2 41" xfId="21176"/>
    <cellStyle name="Separador de milhares 5 2 41 2" xfId="30378"/>
    <cellStyle name="Separador de milhares 5 2 42" xfId="21177"/>
    <cellStyle name="Separador de milhares 5 2 42 2" xfId="30379"/>
    <cellStyle name="Separador de milhares 5 2 43" xfId="21178"/>
    <cellStyle name="Separador de milhares 5 2 43 2" xfId="30380"/>
    <cellStyle name="Separador de milhares 5 2 44" xfId="21179"/>
    <cellStyle name="Separador de milhares 5 2 44 2" xfId="30381"/>
    <cellStyle name="Separador de milhares 5 2 45" xfId="21180"/>
    <cellStyle name="Separador de milhares 5 2 45 2" xfId="30382"/>
    <cellStyle name="Separador de milhares 5 2 46" xfId="21181"/>
    <cellStyle name="Separador de milhares 5 2 46 2" xfId="30383"/>
    <cellStyle name="Separador de milhares 5 2 47" xfId="21182"/>
    <cellStyle name="Separador de milhares 5 2 47 2" xfId="30384"/>
    <cellStyle name="Separador de milhares 5 2 48" xfId="21183"/>
    <cellStyle name="Separador de milhares 5 2 48 2" xfId="30385"/>
    <cellStyle name="Separador de milhares 5 2 49" xfId="21184"/>
    <cellStyle name="Separador de milhares 5 2 49 2" xfId="30386"/>
    <cellStyle name="Separador de milhares 5 2 5" xfId="21185"/>
    <cellStyle name="Separador de milhares 5 2 5 2" xfId="30387"/>
    <cellStyle name="Separador de milhares 5 2 50" xfId="21186"/>
    <cellStyle name="Separador de milhares 5 2 50 2" xfId="30388"/>
    <cellStyle name="Separador de milhares 5 2 51" xfId="21187"/>
    <cellStyle name="Separador de milhares 5 2 51 2" xfId="30389"/>
    <cellStyle name="Separador de milhares 5 2 52" xfId="21188"/>
    <cellStyle name="Separador de milhares 5 2 52 2" xfId="30390"/>
    <cellStyle name="Separador de milhares 5 2 53" xfId="21189"/>
    <cellStyle name="Separador de milhares 5 2 53 2" xfId="30391"/>
    <cellStyle name="Separador de milhares 5 2 54" xfId="21190"/>
    <cellStyle name="Separador de milhares 5 2 54 2" xfId="30392"/>
    <cellStyle name="Separador de milhares 5 2 55" xfId="21191"/>
    <cellStyle name="Separador de milhares 5 2 55 2" xfId="30393"/>
    <cellStyle name="Separador de milhares 5 2 56" xfId="21192"/>
    <cellStyle name="Separador de milhares 5 2 56 2" xfId="30394"/>
    <cellStyle name="Separador de milhares 5 2 57" xfId="21193"/>
    <cellStyle name="Separador de milhares 5 2 57 2" xfId="30395"/>
    <cellStyle name="Separador de milhares 5 2 58" xfId="21194"/>
    <cellStyle name="Separador de milhares 5 2 58 2" xfId="30396"/>
    <cellStyle name="Separador de milhares 5 2 59" xfId="21195"/>
    <cellStyle name="Separador de milhares 5 2 59 2" xfId="30397"/>
    <cellStyle name="Separador de milhares 5 2 6" xfId="21196"/>
    <cellStyle name="Separador de milhares 5 2 6 2" xfId="30398"/>
    <cellStyle name="Separador de milhares 5 2 60" xfId="21197"/>
    <cellStyle name="Separador de milhares 5 2 60 2" xfId="30399"/>
    <cellStyle name="Separador de milhares 5 2 61" xfId="21198"/>
    <cellStyle name="Separador de milhares 5 2 61 2" xfId="30400"/>
    <cellStyle name="Separador de milhares 5 2 62" xfId="21199"/>
    <cellStyle name="Separador de milhares 5 2 62 2" xfId="30401"/>
    <cellStyle name="Separador de milhares 5 2 63" xfId="21200"/>
    <cellStyle name="Separador de milhares 5 2 63 2" xfId="30402"/>
    <cellStyle name="Separador de milhares 5 2 64" xfId="21201"/>
    <cellStyle name="Separador de milhares 5 2 64 2" xfId="30403"/>
    <cellStyle name="Separador de milhares 5 2 65" xfId="21202"/>
    <cellStyle name="Separador de milhares 5 2 65 2" xfId="30404"/>
    <cellStyle name="Separador de milhares 5 2 66" xfId="21203"/>
    <cellStyle name="Separador de milhares 5 2 66 2" xfId="30405"/>
    <cellStyle name="Separador de milhares 5 2 67" xfId="21204"/>
    <cellStyle name="Separador de milhares 5 2 67 2" xfId="30406"/>
    <cellStyle name="Separador de milhares 5 2 68" xfId="21205"/>
    <cellStyle name="Separador de milhares 5 2 68 2" xfId="30407"/>
    <cellStyle name="Separador de milhares 5 2 69" xfId="21206"/>
    <cellStyle name="Separador de milhares 5 2 69 2" xfId="30408"/>
    <cellStyle name="Separador de milhares 5 2 7" xfId="21207"/>
    <cellStyle name="Separador de milhares 5 2 7 2" xfId="30409"/>
    <cellStyle name="Separador de milhares 5 2 70" xfId="21208"/>
    <cellStyle name="Separador de milhares 5 2 70 2" xfId="30410"/>
    <cellStyle name="Separador de milhares 5 2 71" xfId="21209"/>
    <cellStyle name="Separador de milhares 5 2 71 2" xfId="30411"/>
    <cellStyle name="Separador de milhares 5 2 72" xfId="21210"/>
    <cellStyle name="Separador de milhares 5 2 72 2" xfId="30412"/>
    <cellStyle name="Separador de milhares 5 2 73" xfId="21211"/>
    <cellStyle name="Separador de milhares 5 2 73 2" xfId="30413"/>
    <cellStyle name="Separador de milhares 5 2 74" xfId="21212"/>
    <cellStyle name="Separador de milhares 5 2 74 2" xfId="30414"/>
    <cellStyle name="Separador de milhares 5 2 75" xfId="21213"/>
    <cellStyle name="Separador de milhares 5 2 75 2" xfId="30415"/>
    <cellStyle name="Separador de milhares 5 2 76" xfId="21214"/>
    <cellStyle name="Separador de milhares 5 2 76 2" xfId="30416"/>
    <cellStyle name="Separador de milhares 5 2 77" xfId="21215"/>
    <cellStyle name="Separador de milhares 5 2 77 2" xfId="30417"/>
    <cellStyle name="Separador de milhares 5 2 78" xfId="21216"/>
    <cellStyle name="Separador de milhares 5 2 78 2" xfId="30418"/>
    <cellStyle name="Separador de milhares 5 2 79" xfId="21217"/>
    <cellStyle name="Separador de milhares 5 2 79 2" xfId="30419"/>
    <cellStyle name="Separador de milhares 5 2 8" xfId="21218"/>
    <cellStyle name="Separador de milhares 5 2 8 2" xfId="30420"/>
    <cellStyle name="Separador de milhares 5 2 80" xfId="21219"/>
    <cellStyle name="Separador de milhares 5 2 80 2" xfId="30421"/>
    <cellStyle name="Separador de milhares 5 2 81" xfId="21220"/>
    <cellStyle name="Separador de milhares 5 2 81 2" xfId="30422"/>
    <cellStyle name="Separador de milhares 5 2 82" xfId="21221"/>
    <cellStyle name="Separador de milhares 5 2 82 2" xfId="30423"/>
    <cellStyle name="Separador de milhares 5 2 83" xfId="21222"/>
    <cellStyle name="Separador de milhares 5 2 83 2" xfId="30424"/>
    <cellStyle name="Separador de milhares 5 2 84" xfId="21223"/>
    <cellStyle name="Separador de milhares 5 2 84 2" xfId="30425"/>
    <cellStyle name="Separador de milhares 5 2 85" xfId="21224"/>
    <cellStyle name="Separador de milhares 5 2 85 2" xfId="30426"/>
    <cellStyle name="Separador de milhares 5 2 86" xfId="21225"/>
    <cellStyle name="Separador de milhares 5 2 86 2" xfId="30427"/>
    <cellStyle name="Separador de milhares 5 2 87" xfId="21226"/>
    <cellStyle name="Separador de milhares 5 2 87 2" xfId="30428"/>
    <cellStyle name="Separador de milhares 5 2 88" xfId="21227"/>
    <cellStyle name="Separador de milhares 5 2 88 2" xfId="30429"/>
    <cellStyle name="Separador de milhares 5 2 89" xfId="21228"/>
    <cellStyle name="Separador de milhares 5 2 89 2" xfId="30430"/>
    <cellStyle name="Separador de milhares 5 2 9" xfId="21229"/>
    <cellStyle name="Separador de milhares 5 2 9 2" xfId="30431"/>
    <cellStyle name="Separador de milhares 5 2 90" xfId="21230"/>
    <cellStyle name="Separador de milhares 5 2 90 2" xfId="30432"/>
    <cellStyle name="Separador de milhares 5 2 91" xfId="21231"/>
    <cellStyle name="Separador de milhares 5 2 91 2" xfId="30433"/>
    <cellStyle name="Separador de milhares 5 2 92" xfId="21232"/>
    <cellStyle name="Separador de milhares 5 2 92 2" xfId="30434"/>
    <cellStyle name="Separador de milhares 5 2 93" xfId="21233"/>
    <cellStyle name="Separador de milhares 5 2 93 2" xfId="30435"/>
    <cellStyle name="Separador de milhares 5 2 94" xfId="21234"/>
    <cellStyle name="Separador de milhares 5 2 94 2" xfId="30436"/>
    <cellStyle name="Separador de milhares 5 2 95" xfId="21235"/>
    <cellStyle name="Separador de milhares 5 2 95 2" xfId="30437"/>
    <cellStyle name="Separador de milhares 5 2 96" xfId="21236"/>
    <cellStyle name="Separador de milhares 5 2 96 2" xfId="30438"/>
    <cellStyle name="Separador de milhares 5 2 97" xfId="21237"/>
    <cellStyle name="Separador de milhares 5 2 97 2" xfId="30439"/>
    <cellStyle name="Separador de milhares 5 2 98" xfId="21238"/>
    <cellStyle name="Separador de milhares 5 2 98 2" xfId="30440"/>
    <cellStyle name="Separador de milhares 5 2 99" xfId="21239"/>
    <cellStyle name="Separador de milhares 5 2 99 2" xfId="30441"/>
    <cellStyle name="Separador de milhares 5 20" xfId="30201"/>
    <cellStyle name="Separador de milhares 5 3" xfId="21240"/>
    <cellStyle name="Separador de milhares 5 3 2" xfId="21241"/>
    <cellStyle name="Separador de milhares 5 3 2 2" xfId="30443"/>
    <cellStyle name="Separador de milhares 5 3 3" xfId="21242"/>
    <cellStyle name="Separador de milhares 5 3 3 2" xfId="30444"/>
    <cellStyle name="Separador de milhares 5 3 4" xfId="21243"/>
    <cellStyle name="Separador de milhares 5 3 4 2" xfId="30445"/>
    <cellStyle name="Separador de milhares 5 3 5" xfId="21244"/>
    <cellStyle name="Separador de milhares 5 3 5 2" xfId="30446"/>
    <cellStyle name="Separador de milhares 5 3 6" xfId="21245"/>
    <cellStyle name="Separador de milhares 5 3 6 2" xfId="30447"/>
    <cellStyle name="Separador de milhares 5 3 7" xfId="21246"/>
    <cellStyle name="Separador de milhares 5 3 7 2" xfId="30448"/>
    <cellStyle name="Separador de milhares 5 3 8" xfId="30442"/>
    <cellStyle name="Separador de milhares 5 4" xfId="21247"/>
    <cellStyle name="Separador de milhares 5 4 2" xfId="21248"/>
    <cellStyle name="Separador de milhares 5 4 2 2" xfId="30450"/>
    <cellStyle name="Separador de milhares 5 4 3" xfId="21249"/>
    <cellStyle name="Separador de milhares 5 4 3 2" xfId="30451"/>
    <cellStyle name="Separador de milhares 5 4 4" xfId="21250"/>
    <cellStyle name="Separador de milhares 5 4 4 2" xfId="30452"/>
    <cellStyle name="Separador de milhares 5 4 5" xfId="21251"/>
    <cellStyle name="Separador de milhares 5 4 5 2" xfId="30453"/>
    <cellStyle name="Separador de milhares 5 4 6" xfId="21252"/>
    <cellStyle name="Separador de milhares 5 4 6 2" xfId="30454"/>
    <cellStyle name="Separador de milhares 5 4 7" xfId="21253"/>
    <cellStyle name="Separador de milhares 5 4 7 2" xfId="30455"/>
    <cellStyle name="Separador de milhares 5 4 8" xfId="30449"/>
    <cellStyle name="Separador de milhares 5 5" xfId="21254"/>
    <cellStyle name="Separador de milhares 5 5 2" xfId="21255"/>
    <cellStyle name="Separador de milhares 5 5 2 2" xfId="30457"/>
    <cellStyle name="Separador de milhares 5 5 3" xfId="21256"/>
    <cellStyle name="Separador de milhares 5 5 3 2" xfId="30458"/>
    <cellStyle name="Separador de milhares 5 5 4" xfId="21257"/>
    <cellStyle name="Separador de milhares 5 5 4 2" xfId="30459"/>
    <cellStyle name="Separador de milhares 5 5 5" xfId="21258"/>
    <cellStyle name="Separador de milhares 5 5 5 2" xfId="30460"/>
    <cellStyle name="Separador de milhares 5 5 6" xfId="21259"/>
    <cellStyle name="Separador de milhares 5 5 6 2" xfId="30461"/>
    <cellStyle name="Separador de milhares 5 5 7" xfId="21260"/>
    <cellStyle name="Separador de milhares 5 5 7 2" xfId="30462"/>
    <cellStyle name="Separador de milhares 5 5 8" xfId="30456"/>
    <cellStyle name="Separador de milhares 5 6" xfId="21261"/>
    <cellStyle name="Separador de milhares 5 6 2" xfId="21262"/>
    <cellStyle name="Separador de milhares 5 6 2 2" xfId="30464"/>
    <cellStyle name="Separador de milhares 5 6 3" xfId="21263"/>
    <cellStyle name="Separador de milhares 5 6 3 2" xfId="30465"/>
    <cellStyle name="Separador de milhares 5 6 4" xfId="21264"/>
    <cellStyle name="Separador de milhares 5 6 4 2" xfId="30466"/>
    <cellStyle name="Separador de milhares 5 6 5" xfId="21265"/>
    <cellStyle name="Separador de milhares 5 6 5 2" xfId="30467"/>
    <cellStyle name="Separador de milhares 5 6 6" xfId="21266"/>
    <cellStyle name="Separador de milhares 5 6 6 2" xfId="30468"/>
    <cellStyle name="Separador de milhares 5 6 7" xfId="21267"/>
    <cellStyle name="Separador de milhares 5 6 7 2" xfId="30469"/>
    <cellStyle name="Separador de milhares 5 6 8" xfId="30463"/>
    <cellStyle name="Separador de milhares 5 7" xfId="21268"/>
    <cellStyle name="Separador de milhares 5 7 2" xfId="21269"/>
    <cellStyle name="Separador de milhares 5 7 2 2" xfId="30471"/>
    <cellStyle name="Separador de milhares 5 7 3" xfId="21270"/>
    <cellStyle name="Separador de milhares 5 7 3 2" xfId="30472"/>
    <cellStyle name="Separador de milhares 5 7 4" xfId="21271"/>
    <cellStyle name="Separador de milhares 5 7 4 2" xfId="30473"/>
    <cellStyle name="Separador de milhares 5 7 5" xfId="21272"/>
    <cellStyle name="Separador de milhares 5 7 5 2" xfId="30474"/>
    <cellStyle name="Separador de milhares 5 7 6" xfId="21273"/>
    <cellStyle name="Separador de milhares 5 7 6 2" xfId="30475"/>
    <cellStyle name="Separador de milhares 5 7 7" xfId="21274"/>
    <cellStyle name="Separador de milhares 5 7 7 2" xfId="30476"/>
    <cellStyle name="Separador de milhares 5 7 8" xfId="30470"/>
    <cellStyle name="Separador de milhares 5 8" xfId="21275"/>
    <cellStyle name="Separador de milhares 5 8 2" xfId="21276"/>
    <cellStyle name="Separador de milhares 5 8 2 2" xfId="30478"/>
    <cellStyle name="Separador de milhares 5 8 3" xfId="21277"/>
    <cellStyle name="Separador de milhares 5 8 3 2" xfId="30479"/>
    <cellStyle name="Separador de milhares 5 8 4" xfId="21278"/>
    <cellStyle name="Separador de milhares 5 8 4 2" xfId="30480"/>
    <cellStyle name="Separador de milhares 5 8 5" xfId="21279"/>
    <cellStyle name="Separador de milhares 5 8 5 2" xfId="30481"/>
    <cellStyle name="Separador de milhares 5 8 6" xfId="21280"/>
    <cellStyle name="Separador de milhares 5 8 6 2" xfId="30482"/>
    <cellStyle name="Separador de milhares 5 8 7" xfId="21281"/>
    <cellStyle name="Separador de milhares 5 8 7 2" xfId="30483"/>
    <cellStyle name="Separador de milhares 5 8 8" xfId="30477"/>
    <cellStyle name="Separador de milhares 5 9" xfId="21282"/>
    <cellStyle name="Separador de milhares 5 9 2" xfId="21283"/>
    <cellStyle name="Separador de milhares 5 9 2 2" xfId="30485"/>
    <cellStyle name="Separador de milhares 5 9 3" xfId="21284"/>
    <cellStyle name="Separador de milhares 5 9 3 2" xfId="30486"/>
    <cellStyle name="Separador de milhares 5 9 4" xfId="21285"/>
    <cellStyle name="Separador de milhares 5 9 4 2" xfId="30487"/>
    <cellStyle name="Separador de milhares 5 9 5" xfId="21286"/>
    <cellStyle name="Separador de milhares 5 9 5 2" xfId="30488"/>
    <cellStyle name="Separador de milhares 5 9 6" xfId="21287"/>
    <cellStyle name="Separador de milhares 5 9 6 2" xfId="30489"/>
    <cellStyle name="Separador de milhares 5 9 7" xfId="21288"/>
    <cellStyle name="Separador de milhares 5 9 7 2" xfId="30490"/>
    <cellStyle name="Separador de milhares 5 9 8" xfId="30484"/>
    <cellStyle name="Separador de milhares 50" xfId="21289"/>
    <cellStyle name="Separador de milhares 50 2" xfId="21290"/>
    <cellStyle name="Separador de milhares 50 2 2" xfId="30492"/>
    <cellStyle name="Separador de milhares 50 3" xfId="30491"/>
    <cellStyle name="Separador de milhares 51" xfId="21291"/>
    <cellStyle name="Separador de milhares 51 2" xfId="21292"/>
    <cellStyle name="Separador de milhares 51 2 2" xfId="30494"/>
    <cellStyle name="Separador de milhares 51 3" xfId="30493"/>
    <cellStyle name="Separador de milhares 52" xfId="21293"/>
    <cellStyle name="Separador de milhares 52 2" xfId="21294"/>
    <cellStyle name="Separador de milhares 52 2 2" xfId="30496"/>
    <cellStyle name="Separador de milhares 52 3" xfId="30495"/>
    <cellStyle name="Separador de milhares 53" xfId="21295"/>
    <cellStyle name="Separador de milhares 53 2" xfId="21296"/>
    <cellStyle name="Separador de milhares 53 2 2" xfId="30498"/>
    <cellStyle name="Separador de milhares 53 3" xfId="30497"/>
    <cellStyle name="Separador de milhares 54" xfId="21297"/>
    <cellStyle name="Separador de milhares 54 2" xfId="21298"/>
    <cellStyle name="Separador de milhares 54 2 2" xfId="30500"/>
    <cellStyle name="Separador de milhares 54 3" xfId="30499"/>
    <cellStyle name="Separador de milhares 55" xfId="21299"/>
    <cellStyle name="Separador de milhares 55 2" xfId="21300"/>
    <cellStyle name="Separador de milhares 55 2 2" xfId="30502"/>
    <cellStyle name="Separador de milhares 55 3" xfId="30501"/>
    <cellStyle name="Separador de milhares 55 6" xfId="21301"/>
    <cellStyle name="Separador de milhares 55 6 2" xfId="30503"/>
    <cellStyle name="Separador de milhares 56" xfId="21302"/>
    <cellStyle name="Separador de milhares 56 2" xfId="21303"/>
    <cellStyle name="Separador de milhares 56 2 2" xfId="30505"/>
    <cellStyle name="Separador de milhares 56 3" xfId="30504"/>
    <cellStyle name="Separador de milhares 57" xfId="21304"/>
    <cellStyle name="Separador de milhares 57 2" xfId="21305"/>
    <cellStyle name="Separador de milhares 57 2 2" xfId="30507"/>
    <cellStyle name="Separador de milhares 57 3" xfId="30506"/>
    <cellStyle name="Separador de milhares 58" xfId="21306"/>
    <cellStyle name="Separador de milhares 58 2" xfId="21307"/>
    <cellStyle name="Separador de milhares 58 2 2" xfId="30509"/>
    <cellStyle name="Separador de milhares 58 3" xfId="30508"/>
    <cellStyle name="Separador de milhares 59" xfId="21308"/>
    <cellStyle name="Separador de milhares 59 2" xfId="21309"/>
    <cellStyle name="Separador de milhares 59 2 2" xfId="30511"/>
    <cellStyle name="Separador de milhares 59 3" xfId="30510"/>
    <cellStyle name="Separador de milhares 6" xfId="21310"/>
    <cellStyle name="Separador de milhares 6 10" xfId="30512"/>
    <cellStyle name="Separador de milhares 6 2" xfId="21311"/>
    <cellStyle name="Separador de milhares 6 2 10" xfId="21312"/>
    <cellStyle name="Separador de milhares 6 2 10 2" xfId="30514"/>
    <cellStyle name="Separador de milhares 6 2 100" xfId="21313"/>
    <cellStyle name="Separador de milhares 6 2 100 2" xfId="30515"/>
    <cellStyle name="Separador de milhares 6 2 101" xfId="21314"/>
    <cellStyle name="Separador de milhares 6 2 101 2" xfId="30516"/>
    <cellStyle name="Separador de milhares 6 2 102" xfId="21315"/>
    <cellStyle name="Separador de milhares 6 2 102 2" xfId="30517"/>
    <cellStyle name="Separador de milhares 6 2 103" xfId="21316"/>
    <cellStyle name="Separador de milhares 6 2 103 2" xfId="30518"/>
    <cellStyle name="Separador de milhares 6 2 104" xfId="21317"/>
    <cellStyle name="Separador de milhares 6 2 104 2" xfId="30519"/>
    <cellStyle name="Separador de milhares 6 2 105" xfId="21318"/>
    <cellStyle name="Separador de milhares 6 2 105 2" xfId="30520"/>
    <cellStyle name="Separador de milhares 6 2 106" xfId="21319"/>
    <cellStyle name="Separador de milhares 6 2 106 2" xfId="30521"/>
    <cellStyle name="Separador de milhares 6 2 107" xfId="21320"/>
    <cellStyle name="Separador de milhares 6 2 107 2" xfId="30522"/>
    <cellStyle name="Separador de milhares 6 2 108" xfId="21321"/>
    <cellStyle name="Separador de milhares 6 2 108 2" xfId="30523"/>
    <cellStyle name="Separador de milhares 6 2 109" xfId="21322"/>
    <cellStyle name="Separador de milhares 6 2 109 2" xfId="30524"/>
    <cellStyle name="Separador de milhares 6 2 11" xfId="21323"/>
    <cellStyle name="Separador de milhares 6 2 11 2" xfId="30525"/>
    <cellStyle name="Separador de milhares 6 2 110" xfId="21324"/>
    <cellStyle name="Separador de milhares 6 2 110 2" xfId="30526"/>
    <cellStyle name="Separador de milhares 6 2 111" xfId="21325"/>
    <cellStyle name="Separador de milhares 6 2 111 2" xfId="30527"/>
    <cellStyle name="Separador de milhares 6 2 112" xfId="21326"/>
    <cellStyle name="Separador de milhares 6 2 112 2" xfId="30528"/>
    <cellStyle name="Separador de milhares 6 2 113" xfId="21327"/>
    <cellStyle name="Separador de milhares 6 2 113 2" xfId="30529"/>
    <cellStyle name="Separador de milhares 6 2 114" xfId="21328"/>
    <cellStyle name="Separador de milhares 6 2 114 2" xfId="30530"/>
    <cellStyle name="Separador de milhares 6 2 115" xfId="21329"/>
    <cellStyle name="Separador de milhares 6 2 115 2" xfId="30531"/>
    <cellStyle name="Separador de milhares 6 2 116" xfId="21330"/>
    <cellStyle name="Separador de milhares 6 2 116 2" xfId="30532"/>
    <cellStyle name="Separador de milhares 6 2 117" xfId="21331"/>
    <cellStyle name="Separador de milhares 6 2 117 2" xfId="30533"/>
    <cellStyle name="Separador de milhares 6 2 118" xfId="21332"/>
    <cellStyle name="Separador de milhares 6 2 118 2" xfId="30534"/>
    <cellStyle name="Separador de milhares 6 2 119" xfId="21333"/>
    <cellStyle name="Separador de milhares 6 2 119 2" xfId="30535"/>
    <cellStyle name="Separador de milhares 6 2 12" xfId="21334"/>
    <cellStyle name="Separador de milhares 6 2 12 2" xfId="30536"/>
    <cellStyle name="Separador de milhares 6 2 120" xfId="21335"/>
    <cellStyle name="Separador de milhares 6 2 120 2" xfId="30537"/>
    <cellStyle name="Separador de milhares 6 2 121" xfId="21336"/>
    <cellStyle name="Separador de milhares 6 2 121 2" xfId="30538"/>
    <cellStyle name="Separador de milhares 6 2 122" xfId="21337"/>
    <cellStyle name="Separador de milhares 6 2 122 2" xfId="30539"/>
    <cellStyle name="Separador de milhares 6 2 123" xfId="21338"/>
    <cellStyle name="Separador de milhares 6 2 123 2" xfId="30540"/>
    <cellStyle name="Separador de milhares 6 2 124" xfId="21339"/>
    <cellStyle name="Separador de milhares 6 2 124 2" xfId="30541"/>
    <cellStyle name="Separador de milhares 6 2 125" xfId="21340"/>
    <cellStyle name="Separador de milhares 6 2 125 2" xfId="30542"/>
    <cellStyle name="Separador de milhares 6 2 126" xfId="21341"/>
    <cellStyle name="Separador de milhares 6 2 126 2" xfId="30543"/>
    <cellStyle name="Separador de milhares 6 2 127" xfId="21342"/>
    <cellStyle name="Separador de milhares 6 2 127 2" xfId="30544"/>
    <cellStyle name="Separador de milhares 6 2 128" xfId="21343"/>
    <cellStyle name="Separador de milhares 6 2 128 2" xfId="30545"/>
    <cellStyle name="Separador de milhares 6 2 129" xfId="21344"/>
    <cellStyle name="Separador de milhares 6 2 129 2" xfId="30546"/>
    <cellStyle name="Separador de milhares 6 2 13" xfId="21345"/>
    <cellStyle name="Separador de milhares 6 2 13 2" xfId="30547"/>
    <cellStyle name="Separador de milhares 6 2 130" xfId="21346"/>
    <cellStyle name="Separador de milhares 6 2 130 2" xfId="30548"/>
    <cellStyle name="Separador de milhares 6 2 131" xfId="21347"/>
    <cellStyle name="Separador de milhares 6 2 131 2" xfId="30549"/>
    <cellStyle name="Separador de milhares 6 2 132" xfId="21348"/>
    <cellStyle name="Separador de milhares 6 2 132 2" xfId="30550"/>
    <cellStyle name="Separador de milhares 6 2 133" xfId="21349"/>
    <cellStyle name="Separador de milhares 6 2 133 2" xfId="30551"/>
    <cellStyle name="Separador de milhares 6 2 134" xfId="21350"/>
    <cellStyle name="Separador de milhares 6 2 134 2" xfId="30552"/>
    <cellStyle name="Separador de milhares 6 2 135" xfId="21351"/>
    <cellStyle name="Separador de milhares 6 2 135 2" xfId="30553"/>
    <cellStyle name="Separador de milhares 6 2 136" xfId="21352"/>
    <cellStyle name="Separador de milhares 6 2 136 2" xfId="30554"/>
    <cellStyle name="Separador de milhares 6 2 137" xfId="21353"/>
    <cellStyle name="Separador de milhares 6 2 137 2" xfId="30555"/>
    <cellStyle name="Separador de milhares 6 2 137 7" xfId="21354"/>
    <cellStyle name="Separador de milhares 6 2 138" xfId="21355"/>
    <cellStyle name="Separador de milhares 6 2 138 2" xfId="30556"/>
    <cellStyle name="Separador de milhares 6 2 139" xfId="21356"/>
    <cellStyle name="Separador de milhares 6 2 139 2" xfId="30557"/>
    <cellStyle name="Separador de milhares 6 2 14" xfId="21357"/>
    <cellStyle name="Separador de milhares 6 2 14 2" xfId="30558"/>
    <cellStyle name="Separador de milhares 6 2 140" xfId="21358"/>
    <cellStyle name="Separador de milhares 6 2 140 2" xfId="30559"/>
    <cellStyle name="Separador de milhares 6 2 141" xfId="21359"/>
    <cellStyle name="Separador de milhares 6 2 141 2" xfId="30560"/>
    <cellStyle name="Separador de milhares 6 2 142" xfId="21360"/>
    <cellStyle name="Separador de milhares 6 2 142 2" xfId="30561"/>
    <cellStyle name="Separador de milhares 6 2 143" xfId="21361"/>
    <cellStyle name="Separador de milhares 6 2 143 2" xfId="30562"/>
    <cellStyle name="Separador de milhares 6 2 144" xfId="21362"/>
    <cellStyle name="Separador de milhares 6 2 144 2" xfId="30563"/>
    <cellStyle name="Separador de milhares 6 2 145" xfId="21363"/>
    <cellStyle name="Separador de milhares 6 2 145 2" xfId="30564"/>
    <cellStyle name="Separador de milhares 6 2 146" xfId="21364"/>
    <cellStyle name="Separador de milhares 6 2 146 2" xfId="30565"/>
    <cellStyle name="Separador de milhares 6 2 147" xfId="21365"/>
    <cellStyle name="Separador de milhares 6 2 147 2" xfId="30566"/>
    <cellStyle name="Separador de milhares 6 2 148" xfId="21366"/>
    <cellStyle name="Separador de milhares 6 2 148 2" xfId="30567"/>
    <cellStyle name="Separador de milhares 6 2 149" xfId="21367"/>
    <cellStyle name="Separador de milhares 6 2 149 2" xfId="30568"/>
    <cellStyle name="Separador de milhares 6 2 15" xfId="21368"/>
    <cellStyle name="Separador de milhares 6 2 15 2" xfId="30569"/>
    <cellStyle name="Separador de milhares 6 2 150" xfId="21369"/>
    <cellStyle name="Separador de milhares 6 2 150 2" xfId="30570"/>
    <cellStyle name="Separador de milhares 6 2 151" xfId="21370"/>
    <cellStyle name="Separador de milhares 6 2 151 2" xfId="30571"/>
    <cellStyle name="Separador de milhares 6 2 152" xfId="21371"/>
    <cellStyle name="Separador de milhares 6 2 152 2" xfId="30572"/>
    <cellStyle name="Separador de milhares 6 2 153" xfId="21372"/>
    <cellStyle name="Separador de milhares 6 2 153 2" xfId="30573"/>
    <cellStyle name="Separador de milhares 6 2 154" xfId="21373"/>
    <cellStyle name="Separador de milhares 6 2 154 2" xfId="30574"/>
    <cellStyle name="Separador de milhares 6 2 155" xfId="21374"/>
    <cellStyle name="Separador de milhares 6 2 155 2" xfId="30575"/>
    <cellStyle name="Separador de milhares 6 2 156" xfId="21375"/>
    <cellStyle name="Separador de milhares 6 2 156 2" xfId="30576"/>
    <cellStyle name="Separador de milhares 6 2 157" xfId="21376"/>
    <cellStyle name="Separador de milhares 6 2 157 2" xfId="30577"/>
    <cellStyle name="Separador de milhares 6 2 158" xfId="21377"/>
    <cellStyle name="Separador de milhares 6 2 158 2" xfId="30578"/>
    <cellStyle name="Separador de milhares 6 2 159" xfId="21378"/>
    <cellStyle name="Separador de milhares 6 2 159 2" xfId="30579"/>
    <cellStyle name="Separador de milhares 6 2 16" xfId="21379"/>
    <cellStyle name="Separador de milhares 6 2 16 2" xfId="30580"/>
    <cellStyle name="Separador de milhares 6 2 160" xfId="21380"/>
    <cellStyle name="Separador de milhares 6 2 160 2" xfId="30581"/>
    <cellStyle name="Separador de milhares 6 2 161" xfId="21381"/>
    <cellStyle name="Separador de milhares 6 2 161 2" xfId="30582"/>
    <cellStyle name="Separador de milhares 6 2 162" xfId="21382"/>
    <cellStyle name="Separador de milhares 6 2 162 2" xfId="30583"/>
    <cellStyle name="Separador de milhares 6 2 163" xfId="21383"/>
    <cellStyle name="Separador de milhares 6 2 163 2" xfId="30584"/>
    <cellStyle name="Separador de milhares 6 2 164" xfId="21384"/>
    <cellStyle name="Separador de milhares 6 2 164 2" xfId="30585"/>
    <cellStyle name="Separador de milhares 6 2 165" xfId="21385"/>
    <cellStyle name="Separador de milhares 6 2 165 2" xfId="30586"/>
    <cellStyle name="Separador de milhares 6 2 166" xfId="21386"/>
    <cellStyle name="Separador de milhares 6 2 166 2" xfId="30587"/>
    <cellStyle name="Separador de milhares 6 2 167" xfId="21387"/>
    <cellStyle name="Separador de milhares 6 2 167 2" xfId="30588"/>
    <cellStyle name="Separador de milhares 6 2 168" xfId="21388"/>
    <cellStyle name="Separador de milhares 6 2 168 2" xfId="30589"/>
    <cellStyle name="Separador de milhares 6 2 169" xfId="21389"/>
    <cellStyle name="Separador de milhares 6 2 169 2" xfId="30590"/>
    <cellStyle name="Separador de milhares 6 2 17" xfId="21390"/>
    <cellStyle name="Separador de milhares 6 2 17 2" xfId="30591"/>
    <cellStyle name="Separador de milhares 6 2 170" xfId="21391"/>
    <cellStyle name="Separador de milhares 6 2 170 2" xfId="30592"/>
    <cellStyle name="Separador de milhares 6 2 171" xfId="21392"/>
    <cellStyle name="Separador de milhares 6 2 171 2" xfId="30593"/>
    <cellStyle name="Separador de milhares 6 2 172" xfId="21393"/>
    <cellStyle name="Separador de milhares 6 2 172 2" xfId="30594"/>
    <cellStyle name="Separador de milhares 6 2 173" xfId="21394"/>
    <cellStyle name="Separador de milhares 6 2 173 2" xfId="30595"/>
    <cellStyle name="Separador de milhares 6 2 174" xfId="21395"/>
    <cellStyle name="Separador de milhares 6 2 174 2" xfId="30596"/>
    <cellStyle name="Separador de milhares 6 2 175" xfId="21396"/>
    <cellStyle name="Separador de milhares 6 2 175 2" xfId="30597"/>
    <cellStyle name="Separador de milhares 6 2 176" xfId="21397"/>
    <cellStyle name="Separador de milhares 6 2 176 2" xfId="30598"/>
    <cellStyle name="Separador de milhares 6 2 177" xfId="21398"/>
    <cellStyle name="Separador de milhares 6 2 177 2" xfId="30599"/>
    <cellStyle name="Separador de milhares 6 2 178" xfId="21399"/>
    <cellStyle name="Separador de milhares 6 2 178 2" xfId="30600"/>
    <cellStyle name="Separador de milhares 6 2 179" xfId="21400"/>
    <cellStyle name="Separador de milhares 6 2 179 2" xfId="30601"/>
    <cellStyle name="Separador de milhares 6 2 18" xfId="21401"/>
    <cellStyle name="Separador de milhares 6 2 18 2" xfId="30602"/>
    <cellStyle name="Separador de milhares 6 2 180" xfId="21402"/>
    <cellStyle name="Separador de milhares 6 2 180 2" xfId="30603"/>
    <cellStyle name="Separador de milhares 6 2 181" xfId="21403"/>
    <cellStyle name="Separador de milhares 6 2 181 2" xfId="30604"/>
    <cellStyle name="Separador de milhares 6 2 182" xfId="21404"/>
    <cellStyle name="Separador de milhares 6 2 182 2" xfId="30605"/>
    <cellStyle name="Separador de milhares 6 2 183" xfId="21405"/>
    <cellStyle name="Separador de milhares 6 2 183 2" xfId="30606"/>
    <cellStyle name="Separador de milhares 6 2 184" xfId="21406"/>
    <cellStyle name="Separador de milhares 6 2 184 2" xfId="30607"/>
    <cellStyle name="Separador de milhares 6 2 185" xfId="21407"/>
    <cellStyle name="Separador de milhares 6 2 185 2" xfId="30608"/>
    <cellStyle name="Separador de milhares 6 2 186" xfId="21408"/>
    <cellStyle name="Separador de milhares 6 2 186 2" xfId="30609"/>
    <cellStyle name="Separador de milhares 6 2 187" xfId="21409"/>
    <cellStyle name="Separador de milhares 6 2 187 2" xfId="30610"/>
    <cellStyle name="Separador de milhares 6 2 188" xfId="21410"/>
    <cellStyle name="Separador de milhares 6 2 188 2" xfId="30611"/>
    <cellStyle name="Separador de milhares 6 2 189" xfId="30513"/>
    <cellStyle name="Separador de milhares 6 2 19" xfId="21411"/>
    <cellStyle name="Separador de milhares 6 2 19 2" xfId="30612"/>
    <cellStyle name="Separador de milhares 6 2 2" xfId="21412"/>
    <cellStyle name="Separador de milhares 6 2 2 2" xfId="30613"/>
    <cellStyle name="Separador de milhares 6 2 20" xfId="21413"/>
    <cellStyle name="Separador de milhares 6 2 20 2" xfId="30614"/>
    <cellStyle name="Separador de milhares 6 2 21" xfId="21414"/>
    <cellStyle name="Separador de milhares 6 2 21 2" xfId="30615"/>
    <cellStyle name="Separador de milhares 6 2 22" xfId="21415"/>
    <cellStyle name="Separador de milhares 6 2 22 2" xfId="30616"/>
    <cellStyle name="Separador de milhares 6 2 23" xfId="21416"/>
    <cellStyle name="Separador de milhares 6 2 23 2" xfId="30617"/>
    <cellStyle name="Separador de milhares 6 2 24" xfId="21417"/>
    <cellStyle name="Separador de milhares 6 2 24 2" xfId="30618"/>
    <cellStyle name="Separador de milhares 6 2 25" xfId="21418"/>
    <cellStyle name="Separador de milhares 6 2 25 2" xfId="30619"/>
    <cellStyle name="Separador de milhares 6 2 26" xfId="21419"/>
    <cellStyle name="Separador de milhares 6 2 26 2" xfId="30620"/>
    <cellStyle name="Separador de milhares 6 2 27" xfId="21420"/>
    <cellStyle name="Separador de milhares 6 2 27 2" xfId="30621"/>
    <cellStyle name="Separador de milhares 6 2 28" xfId="21421"/>
    <cellStyle name="Separador de milhares 6 2 28 2" xfId="30622"/>
    <cellStyle name="Separador de milhares 6 2 29" xfId="21422"/>
    <cellStyle name="Separador de milhares 6 2 29 2" xfId="30623"/>
    <cellStyle name="Separador de milhares 6 2 3" xfId="21423"/>
    <cellStyle name="Separador de milhares 6 2 3 2" xfId="30624"/>
    <cellStyle name="Separador de milhares 6 2 30" xfId="21424"/>
    <cellStyle name="Separador de milhares 6 2 30 2" xfId="30625"/>
    <cellStyle name="Separador de milhares 6 2 31" xfId="21425"/>
    <cellStyle name="Separador de milhares 6 2 31 2" xfId="30626"/>
    <cellStyle name="Separador de milhares 6 2 32" xfId="21426"/>
    <cellStyle name="Separador de milhares 6 2 32 2" xfId="30627"/>
    <cellStyle name="Separador de milhares 6 2 33" xfId="21427"/>
    <cellStyle name="Separador de milhares 6 2 33 2" xfId="30628"/>
    <cellStyle name="Separador de milhares 6 2 34" xfId="21428"/>
    <cellStyle name="Separador de milhares 6 2 34 2" xfId="30629"/>
    <cellStyle name="Separador de milhares 6 2 35" xfId="21429"/>
    <cellStyle name="Separador de milhares 6 2 35 2" xfId="30630"/>
    <cellStyle name="Separador de milhares 6 2 36" xfId="21430"/>
    <cellStyle name="Separador de milhares 6 2 36 2" xfId="30631"/>
    <cellStyle name="Separador de milhares 6 2 37" xfId="21431"/>
    <cellStyle name="Separador de milhares 6 2 37 2" xfId="30632"/>
    <cellStyle name="Separador de milhares 6 2 38" xfId="21432"/>
    <cellStyle name="Separador de milhares 6 2 38 2" xfId="30633"/>
    <cellStyle name="Separador de milhares 6 2 39" xfId="21433"/>
    <cellStyle name="Separador de milhares 6 2 39 2" xfId="30634"/>
    <cellStyle name="Separador de milhares 6 2 4" xfId="21434"/>
    <cellStyle name="Separador de milhares 6 2 4 2" xfId="30635"/>
    <cellStyle name="Separador de milhares 6 2 40" xfId="21435"/>
    <cellStyle name="Separador de milhares 6 2 40 2" xfId="30636"/>
    <cellStyle name="Separador de milhares 6 2 41" xfId="21436"/>
    <cellStyle name="Separador de milhares 6 2 41 2" xfId="30637"/>
    <cellStyle name="Separador de milhares 6 2 42" xfId="21437"/>
    <cellStyle name="Separador de milhares 6 2 42 2" xfId="30638"/>
    <cellStyle name="Separador de milhares 6 2 43" xfId="21438"/>
    <cellStyle name="Separador de milhares 6 2 43 2" xfId="30639"/>
    <cellStyle name="Separador de milhares 6 2 44" xfId="21439"/>
    <cellStyle name="Separador de milhares 6 2 44 2" xfId="30640"/>
    <cellStyle name="Separador de milhares 6 2 45" xfId="21440"/>
    <cellStyle name="Separador de milhares 6 2 45 2" xfId="30641"/>
    <cellStyle name="Separador de milhares 6 2 46" xfId="21441"/>
    <cellStyle name="Separador de milhares 6 2 46 2" xfId="30642"/>
    <cellStyle name="Separador de milhares 6 2 47" xfId="21442"/>
    <cellStyle name="Separador de milhares 6 2 47 2" xfId="30643"/>
    <cellStyle name="Separador de milhares 6 2 48" xfId="21443"/>
    <cellStyle name="Separador de milhares 6 2 48 2" xfId="30644"/>
    <cellStyle name="Separador de milhares 6 2 49" xfId="21444"/>
    <cellStyle name="Separador de milhares 6 2 49 2" xfId="30645"/>
    <cellStyle name="Separador de milhares 6 2 5" xfId="21445"/>
    <cellStyle name="Separador de milhares 6 2 5 2" xfId="30646"/>
    <cellStyle name="Separador de milhares 6 2 50" xfId="21446"/>
    <cellStyle name="Separador de milhares 6 2 50 2" xfId="30647"/>
    <cellStyle name="Separador de milhares 6 2 51" xfId="21447"/>
    <cellStyle name="Separador de milhares 6 2 51 2" xfId="30648"/>
    <cellStyle name="Separador de milhares 6 2 52" xfId="21448"/>
    <cellStyle name="Separador de milhares 6 2 52 2" xfId="30649"/>
    <cellStyle name="Separador de milhares 6 2 53" xfId="21449"/>
    <cellStyle name="Separador de milhares 6 2 53 2" xfId="30650"/>
    <cellStyle name="Separador de milhares 6 2 54" xfId="21450"/>
    <cellStyle name="Separador de milhares 6 2 54 2" xfId="30651"/>
    <cellStyle name="Separador de milhares 6 2 55" xfId="21451"/>
    <cellStyle name="Separador de milhares 6 2 55 2" xfId="30652"/>
    <cellStyle name="Separador de milhares 6 2 56" xfId="21452"/>
    <cellStyle name="Separador de milhares 6 2 56 2" xfId="30653"/>
    <cellStyle name="Separador de milhares 6 2 57" xfId="21453"/>
    <cellStyle name="Separador de milhares 6 2 57 2" xfId="30654"/>
    <cellStyle name="Separador de milhares 6 2 58" xfId="21454"/>
    <cellStyle name="Separador de milhares 6 2 58 2" xfId="30655"/>
    <cellStyle name="Separador de milhares 6 2 59" xfId="21455"/>
    <cellStyle name="Separador de milhares 6 2 59 2" xfId="30656"/>
    <cellStyle name="Separador de milhares 6 2 6" xfId="21456"/>
    <cellStyle name="Separador de milhares 6 2 6 2" xfId="30657"/>
    <cellStyle name="Separador de milhares 6 2 60" xfId="21457"/>
    <cellStyle name="Separador de milhares 6 2 60 2" xfId="30658"/>
    <cellStyle name="Separador de milhares 6 2 61" xfId="21458"/>
    <cellStyle name="Separador de milhares 6 2 61 2" xfId="30659"/>
    <cellStyle name="Separador de milhares 6 2 62" xfId="21459"/>
    <cellStyle name="Separador de milhares 6 2 62 2" xfId="30660"/>
    <cellStyle name="Separador de milhares 6 2 63" xfId="21460"/>
    <cellStyle name="Separador de milhares 6 2 63 2" xfId="30661"/>
    <cellStyle name="Separador de milhares 6 2 64" xfId="21461"/>
    <cellStyle name="Separador de milhares 6 2 64 2" xfId="30662"/>
    <cellStyle name="Separador de milhares 6 2 65" xfId="21462"/>
    <cellStyle name="Separador de milhares 6 2 65 2" xfId="30663"/>
    <cellStyle name="Separador de milhares 6 2 66" xfId="21463"/>
    <cellStyle name="Separador de milhares 6 2 66 2" xfId="30664"/>
    <cellStyle name="Separador de milhares 6 2 67" xfId="21464"/>
    <cellStyle name="Separador de milhares 6 2 67 2" xfId="30665"/>
    <cellStyle name="Separador de milhares 6 2 68" xfId="21465"/>
    <cellStyle name="Separador de milhares 6 2 68 2" xfId="30666"/>
    <cellStyle name="Separador de milhares 6 2 69" xfId="21466"/>
    <cellStyle name="Separador de milhares 6 2 69 2" xfId="30667"/>
    <cellStyle name="Separador de milhares 6 2 7" xfId="21467"/>
    <cellStyle name="Separador de milhares 6 2 7 2" xfId="30668"/>
    <cellStyle name="Separador de milhares 6 2 70" xfId="21468"/>
    <cellStyle name="Separador de milhares 6 2 70 2" xfId="30669"/>
    <cellStyle name="Separador de milhares 6 2 71" xfId="21469"/>
    <cellStyle name="Separador de milhares 6 2 71 2" xfId="30670"/>
    <cellStyle name="Separador de milhares 6 2 72" xfId="21470"/>
    <cellStyle name="Separador de milhares 6 2 72 2" xfId="30671"/>
    <cellStyle name="Separador de milhares 6 2 73" xfId="21471"/>
    <cellStyle name="Separador de milhares 6 2 73 2" xfId="30672"/>
    <cellStyle name="Separador de milhares 6 2 74" xfId="21472"/>
    <cellStyle name="Separador de milhares 6 2 74 2" xfId="30673"/>
    <cellStyle name="Separador de milhares 6 2 75" xfId="21473"/>
    <cellStyle name="Separador de milhares 6 2 75 2" xfId="30674"/>
    <cellStyle name="Separador de milhares 6 2 76" xfId="21474"/>
    <cellStyle name="Separador de milhares 6 2 76 2" xfId="30675"/>
    <cellStyle name="Separador de milhares 6 2 77" xfId="21475"/>
    <cellStyle name="Separador de milhares 6 2 77 2" xfId="30676"/>
    <cellStyle name="Separador de milhares 6 2 78" xfId="21476"/>
    <cellStyle name="Separador de milhares 6 2 78 2" xfId="30677"/>
    <cellStyle name="Separador de milhares 6 2 79" xfId="21477"/>
    <cellStyle name="Separador de milhares 6 2 79 2" xfId="30678"/>
    <cellStyle name="Separador de milhares 6 2 8" xfId="21478"/>
    <cellStyle name="Separador de milhares 6 2 8 2" xfId="30679"/>
    <cellStyle name="Separador de milhares 6 2 80" xfId="21479"/>
    <cellStyle name="Separador de milhares 6 2 80 2" xfId="30680"/>
    <cellStyle name="Separador de milhares 6 2 81" xfId="21480"/>
    <cellStyle name="Separador de milhares 6 2 81 2" xfId="30681"/>
    <cellStyle name="Separador de milhares 6 2 82" xfId="21481"/>
    <cellStyle name="Separador de milhares 6 2 82 2" xfId="30682"/>
    <cellStyle name="Separador de milhares 6 2 83" xfId="21482"/>
    <cellStyle name="Separador de milhares 6 2 83 2" xfId="30683"/>
    <cellStyle name="Separador de milhares 6 2 84" xfId="21483"/>
    <cellStyle name="Separador de milhares 6 2 84 2" xfId="30684"/>
    <cellStyle name="Separador de milhares 6 2 85" xfId="21484"/>
    <cellStyle name="Separador de milhares 6 2 85 2" xfId="30685"/>
    <cellStyle name="Separador de milhares 6 2 86" xfId="21485"/>
    <cellStyle name="Separador de milhares 6 2 86 2" xfId="30686"/>
    <cellStyle name="Separador de milhares 6 2 87" xfId="21486"/>
    <cellStyle name="Separador de milhares 6 2 87 2" xfId="30687"/>
    <cellStyle name="Separador de milhares 6 2 88" xfId="21487"/>
    <cellStyle name="Separador de milhares 6 2 88 2" xfId="30688"/>
    <cellStyle name="Separador de milhares 6 2 89" xfId="21488"/>
    <cellStyle name="Separador de milhares 6 2 89 2" xfId="30689"/>
    <cellStyle name="Separador de milhares 6 2 9" xfId="21489"/>
    <cellStyle name="Separador de milhares 6 2 9 2" xfId="30690"/>
    <cellStyle name="Separador de milhares 6 2 90" xfId="21490"/>
    <cellStyle name="Separador de milhares 6 2 90 2" xfId="30691"/>
    <cellStyle name="Separador de milhares 6 2 91" xfId="21491"/>
    <cellStyle name="Separador de milhares 6 2 91 2" xfId="30692"/>
    <cellStyle name="Separador de milhares 6 2 92" xfId="21492"/>
    <cellStyle name="Separador de milhares 6 2 92 2" xfId="30693"/>
    <cellStyle name="Separador de milhares 6 2 93" xfId="21493"/>
    <cellStyle name="Separador de milhares 6 2 93 2" xfId="30694"/>
    <cellStyle name="Separador de milhares 6 2 94" xfId="21494"/>
    <cellStyle name="Separador de milhares 6 2 94 2" xfId="30695"/>
    <cellStyle name="Separador de milhares 6 2 95" xfId="21495"/>
    <cellStyle name="Separador de milhares 6 2 95 2" xfId="30696"/>
    <cellStyle name="Separador de milhares 6 2 96" xfId="21496"/>
    <cellStyle name="Separador de milhares 6 2 96 2" xfId="30697"/>
    <cellStyle name="Separador de milhares 6 2 97" xfId="21497"/>
    <cellStyle name="Separador de milhares 6 2 97 2" xfId="30698"/>
    <cellStyle name="Separador de milhares 6 2 98" xfId="21498"/>
    <cellStyle name="Separador de milhares 6 2 98 2" xfId="30699"/>
    <cellStyle name="Separador de milhares 6 2 99" xfId="21499"/>
    <cellStyle name="Separador de milhares 6 2 99 2" xfId="30700"/>
    <cellStyle name="Separador de milhares 6 3" xfId="21500"/>
    <cellStyle name="Separador de milhares 6 3 2" xfId="21501"/>
    <cellStyle name="Separador de milhares 6 3 2 2" xfId="30702"/>
    <cellStyle name="Separador de milhares 6 3 3" xfId="21502"/>
    <cellStyle name="Separador de milhares 6 3 3 2" xfId="30703"/>
    <cellStyle name="Separador de milhares 6 3 4" xfId="21503"/>
    <cellStyle name="Separador de milhares 6 3 4 2" xfId="30704"/>
    <cellStyle name="Separador de milhares 6 3 5" xfId="21504"/>
    <cellStyle name="Separador de milhares 6 3 5 2" xfId="30705"/>
    <cellStyle name="Separador de milhares 6 3 6" xfId="21505"/>
    <cellStyle name="Separador de milhares 6 3 6 2" xfId="30706"/>
    <cellStyle name="Separador de milhares 6 3 7" xfId="21506"/>
    <cellStyle name="Separador de milhares 6 3 7 2" xfId="30707"/>
    <cellStyle name="Separador de milhares 6 3 8" xfId="30701"/>
    <cellStyle name="Separador de milhares 6 4" xfId="21507"/>
    <cellStyle name="Separador de milhares 6 4 2" xfId="30708"/>
    <cellStyle name="Separador de milhares 6 5" xfId="21508"/>
    <cellStyle name="Separador de milhares 6 5 2" xfId="30709"/>
    <cellStyle name="Separador de milhares 6 6" xfId="21509"/>
    <cellStyle name="Separador de milhares 6 6 2" xfId="30710"/>
    <cellStyle name="Separador de milhares 6 7" xfId="21510"/>
    <cellStyle name="Separador de milhares 6 7 2" xfId="30711"/>
    <cellStyle name="Separador de milhares 6 8" xfId="21511"/>
    <cellStyle name="Separador de milhares 6 8 2" xfId="30712"/>
    <cellStyle name="Separador de milhares 6 9" xfId="21512"/>
    <cellStyle name="Separador de milhares 6 9 2" xfId="30713"/>
    <cellStyle name="Separador de milhares 60" xfId="21513"/>
    <cellStyle name="Separador de milhares 60 2" xfId="21514"/>
    <cellStyle name="Separador de milhares 60 2 2" xfId="30715"/>
    <cellStyle name="Separador de milhares 60 3" xfId="30714"/>
    <cellStyle name="Separador de milhares 61" xfId="21515"/>
    <cellStyle name="Separador de milhares 61 10" xfId="21516"/>
    <cellStyle name="Separador de milhares 61 10 2" xfId="30717"/>
    <cellStyle name="Separador de milhares 61 11" xfId="21517"/>
    <cellStyle name="Separador de milhares 61 11 2" xfId="21518"/>
    <cellStyle name="Separador de milhares 61 11 2 2" xfId="30719"/>
    <cellStyle name="Separador de milhares 61 11 3" xfId="21519"/>
    <cellStyle name="Separador de milhares 61 11 3 2" xfId="30720"/>
    <cellStyle name="Separador de milhares 61 11 4" xfId="30718"/>
    <cellStyle name="Separador de milhares 61 12" xfId="30716"/>
    <cellStyle name="Separador de milhares 61 2" xfId="21520"/>
    <cellStyle name="Separador de milhares 61 2 2" xfId="21521"/>
    <cellStyle name="Separador de milhares 61 2 2 2" xfId="30721"/>
    <cellStyle name="Separador de milhares 61 3" xfId="21522"/>
    <cellStyle name="Separador de milhares 61 3 2" xfId="30722"/>
    <cellStyle name="Separador de milhares 61 4" xfId="21523"/>
    <cellStyle name="Separador de milhares 61 4 2" xfId="30723"/>
    <cellStyle name="Separador de milhares 61 5" xfId="21524"/>
    <cellStyle name="Separador de milhares 61 5 2" xfId="30724"/>
    <cellStyle name="Separador de milhares 61 6" xfId="21525"/>
    <cellStyle name="Separador de milhares 61 6 2" xfId="30725"/>
    <cellStyle name="Separador de milhares 61 7" xfId="21526"/>
    <cellStyle name="Separador de milhares 61 7 2" xfId="30726"/>
    <cellStyle name="Separador de milhares 61 8" xfId="21527"/>
    <cellStyle name="Separador de milhares 61 8 2" xfId="30727"/>
    <cellStyle name="Separador de milhares 61 9" xfId="21528"/>
    <cellStyle name="Separador de milhares 61 9 2" xfId="30728"/>
    <cellStyle name="Separador de milhares 62" xfId="21529"/>
    <cellStyle name="Separador de milhares 63" xfId="22546"/>
    <cellStyle name="Separador de milhares 7" xfId="21530"/>
    <cellStyle name="Separador de milhares 7 10" xfId="21531"/>
    <cellStyle name="Separador de milhares 7 10 2" xfId="21532"/>
    <cellStyle name="Separador de milhares 7 10 2 2" xfId="30731"/>
    <cellStyle name="Separador de milhares 7 10 3" xfId="21533"/>
    <cellStyle name="Separador de milhares 7 10 3 2" xfId="30732"/>
    <cellStyle name="Separador de milhares 7 10 4" xfId="21534"/>
    <cellStyle name="Separador de milhares 7 10 4 2" xfId="30733"/>
    <cellStyle name="Separador de milhares 7 10 5" xfId="21535"/>
    <cellStyle name="Separador de milhares 7 10 5 2" xfId="30734"/>
    <cellStyle name="Separador de milhares 7 10 6" xfId="21536"/>
    <cellStyle name="Separador de milhares 7 10 6 2" xfId="30735"/>
    <cellStyle name="Separador de milhares 7 10 7" xfId="21537"/>
    <cellStyle name="Separador de milhares 7 10 7 2" xfId="30736"/>
    <cellStyle name="Separador de milhares 7 10 8" xfId="30730"/>
    <cellStyle name="Separador de milhares 7 11" xfId="21538"/>
    <cellStyle name="Separador de milhares 7 11 2" xfId="21539"/>
    <cellStyle name="Separador de milhares 7 11 2 2" xfId="30738"/>
    <cellStyle name="Separador de milhares 7 11 3" xfId="21540"/>
    <cellStyle name="Separador de milhares 7 11 3 2" xfId="30739"/>
    <cellStyle name="Separador de milhares 7 11 4" xfId="21541"/>
    <cellStyle name="Separador de milhares 7 11 4 2" xfId="30740"/>
    <cellStyle name="Separador de milhares 7 11 5" xfId="21542"/>
    <cellStyle name="Separador de milhares 7 11 5 2" xfId="30741"/>
    <cellStyle name="Separador de milhares 7 11 6" xfId="21543"/>
    <cellStyle name="Separador de milhares 7 11 6 2" xfId="30742"/>
    <cellStyle name="Separador de milhares 7 11 7" xfId="21544"/>
    <cellStyle name="Separador de milhares 7 11 7 2" xfId="30743"/>
    <cellStyle name="Separador de milhares 7 11 8" xfId="30737"/>
    <cellStyle name="Separador de milhares 7 12" xfId="21545"/>
    <cellStyle name="Separador de milhares 7 12 2" xfId="21546"/>
    <cellStyle name="Separador de milhares 7 12 2 2" xfId="30745"/>
    <cellStyle name="Separador de milhares 7 12 3" xfId="21547"/>
    <cellStyle name="Separador de milhares 7 12 3 2" xfId="30746"/>
    <cellStyle name="Separador de milhares 7 12 4" xfId="21548"/>
    <cellStyle name="Separador de milhares 7 12 4 2" xfId="30747"/>
    <cellStyle name="Separador de milhares 7 12 5" xfId="21549"/>
    <cellStyle name="Separador de milhares 7 12 5 2" xfId="30748"/>
    <cellStyle name="Separador de milhares 7 12 6" xfId="21550"/>
    <cellStyle name="Separador de milhares 7 12 6 2" xfId="30749"/>
    <cellStyle name="Separador de milhares 7 12 7" xfId="21551"/>
    <cellStyle name="Separador de milhares 7 12 7 2" xfId="30750"/>
    <cellStyle name="Separador de milhares 7 12 8" xfId="30744"/>
    <cellStyle name="Separador de milhares 7 13" xfId="21552"/>
    <cellStyle name="Separador de milhares 7 13 2" xfId="21553"/>
    <cellStyle name="Separador de milhares 7 13 2 2" xfId="30752"/>
    <cellStyle name="Separador de milhares 7 13 3" xfId="21554"/>
    <cellStyle name="Separador de milhares 7 13 3 2" xfId="30753"/>
    <cellStyle name="Separador de milhares 7 13 4" xfId="21555"/>
    <cellStyle name="Separador de milhares 7 13 4 2" xfId="30754"/>
    <cellStyle name="Separador de milhares 7 13 5" xfId="21556"/>
    <cellStyle name="Separador de milhares 7 13 5 2" xfId="30755"/>
    <cellStyle name="Separador de milhares 7 13 6" xfId="21557"/>
    <cellStyle name="Separador de milhares 7 13 6 2" xfId="30756"/>
    <cellStyle name="Separador de milhares 7 13 7" xfId="21558"/>
    <cellStyle name="Separador de milhares 7 13 7 2" xfId="30757"/>
    <cellStyle name="Separador de milhares 7 13 8" xfId="30751"/>
    <cellStyle name="Separador de milhares 7 14" xfId="21559"/>
    <cellStyle name="Separador de milhares 7 14 2" xfId="21560"/>
    <cellStyle name="Separador de milhares 7 14 2 2" xfId="30759"/>
    <cellStyle name="Separador de milhares 7 14 3" xfId="21561"/>
    <cellStyle name="Separador de milhares 7 14 3 2" xfId="30760"/>
    <cellStyle name="Separador de milhares 7 14 4" xfId="21562"/>
    <cellStyle name="Separador de milhares 7 14 4 2" xfId="30761"/>
    <cellStyle name="Separador de milhares 7 14 5" xfId="21563"/>
    <cellStyle name="Separador de milhares 7 14 5 2" xfId="30762"/>
    <cellStyle name="Separador de milhares 7 14 6" xfId="21564"/>
    <cellStyle name="Separador de milhares 7 14 6 2" xfId="30763"/>
    <cellStyle name="Separador de milhares 7 14 7" xfId="21565"/>
    <cellStyle name="Separador de milhares 7 14 7 2" xfId="30764"/>
    <cellStyle name="Separador de milhares 7 14 8" xfId="30758"/>
    <cellStyle name="Separador de milhares 7 15" xfId="21566"/>
    <cellStyle name="Separador de milhares 7 15 2" xfId="21567"/>
    <cellStyle name="Separador de milhares 7 15 2 2" xfId="30766"/>
    <cellStyle name="Separador de milhares 7 15 3" xfId="21568"/>
    <cellStyle name="Separador de milhares 7 15 3 2" xfId="30767"/>
    <cellStyle name="Separador de milhares 7 15 4" xfId="21569"/>
    <cellStyle name="Separador de milhares 7 15 4 2" xfId="30768"/>
    <cellStyle name="Separador de milhares 7 15 5" xfId="21570"/>
    <cellStyle name="Separador de milhares 7 15 5 2" xfId="30769"/>
    <cellStyle name="Separador de milhares 7 15 6" xfId="21571"/>
    <cellStyle name="Separador de milhares 7 15 6 2" xfId="30770"/>
    <cellStyle name="Separador de milhares 7 15 7" xfId="21572"/>
    <cellStyle name="Separador de milhares 7 15 7 2" xfId="30771"/>
    <cellStyle name="Separador de milhares 7 15 8" xfId="30765"/>
    <cellStyle name="Separador de milhares 7 16" xfId="21573"/>
    <cellStyle name="Separador de milhares 7 16 2" xfId="21574"/>
    <cellStyle name="Separador de milhares 7 16 2 2" xfId="30773"/>
    <cellStyle name="Separador de milhares 7 16 3" xfId="21575"/>
    <cellStyle name="Separador de milhares 7 16 3 2" xfId="30774"/>
    <cellStyle name="Separador de milhares 7 16 4" xfId="21576"/>
    <cellStyle name="Separador de milhares 7 16 4 2" xfId="30775"/>
    <cellStyle name="Separador de milhares 7 16 5" xfId="21577"/>
    <cellStyle name="Separador de milhares 7 16 5 2" xfId="30776"/>
    <cellStyle name="Separador de milhares 7 16 6" xfId="21578"/>
    <cellStyle name="Separador de milhares 7 16 6 2" xfId="30777"/>
    <cellStyle name="Separador de milhares 7 16 7" xfId="21579"/>
    <cellStyle name="Separador de milhares 7 16 7 2" xfId="30778"/>
    <cellStyle name="Separador de milhares 7 16 8" xfId="30772"/>
    <cellStyle name="Separador de milhares 7 17" xfId="21580"/>
    <cellStyle name="Separador de milhares 7 17 10" xfId="21581"/>
    <cellStyle name="Separador de milhares 7 17 10 2" xfId="21582"/>
    <cellStyle name="Separador de milhares 7 17 10 3" xfId="30779"/>
    <cellStyle name="Separador de milhares 7 17 11" xfId="21583"/>
    <cellStyle name="Separador de milhares 7 17 2" xfId="21584"/>
    <cellStyle name="Separador de milhares 7 17 2 2" xfId="21585"/>
    <cellStyle name="Separador de milhares 7 17 2 2 2" xfId="21586"/>
    <cellStyle name="Separador de milhares 7 17 2 2 2 2" xfId="21587"/>
    <cellStyle name="Separador de milhares 7 17 2 2 2 3" xfId="21588"/>
    <cellStyle name="Separador de milhares 7 17 2 2 2 4" xfId="30781"/>
    <cellStyle name="Separador de milhares 7 17 2 2 3" xfId="21589"/>
    <cellStyle name="Separador de milhares 7 17 2 2 3 2" xfId="30782"/>
    <cellStyle name="Separador de milhares 7 17 2 3" xfId="21590"/>
    <cellStyle name="Separador de milhares 7 17 2 4" xfId="21591"/>
    <cellStyle name="Separador de milhares 7 17 2 5" xfId="30780"/>
    <cellStyle name="Separador de milhares 7 17 3" xfId="21592"/>
    <cellStyle name="Separador de milhares 7 17 4" xfId="21593"/>
    <cellStyle name="Separador de milhares 7 17 5" xfId="21594"/>
    <cellStyle name="Separador de milhares 7 17 6" xfId="21595"/>
    <cellStyle name="Separador de milhares 7 17 7" xfId="21596"/>
    <cellStyle name="Separador de milhares 7 17 8" xfId="21597"/>
    <cellStyle name="Separador de milhares 7 17 9" xfId="21598"/>
    <cellStyle name="Separador de milhares 7 17 9 2" xfId="21599"/>
    <cellStyle name="Separador de milhares 7 17 9 3" xfId="30783"/>
    <cellStyle name="Separador de milhares 7 18" xfId="21600"/>
    <cellStyle name="Separador de milhares 7 19" xfId="21601"/>
    <cellStyle name="Separador de milhares 7 2" xfId="21602"/>
    <cellStyle name="Separador de milhares 7 2 10" xfId="21603"/>
    <cellStyle name="Separador de milhares 7 2 10 2" xfId="30785"/>
    <cellStyle name="Separador de milhares 7 2 100" xfId="21604"/>
    <cellStyle name="Separador de milhares 7 2 100 2" xfId="30786"/>
    <cellStyle name="Separador de milhares 7 2 101" xfId="21605"/>
    <cellStyle name="Separador de milhares 7 2 101 2" xfId="30787"/>
    <cellStyle name="Separador de milhares 7 2 102" xfId="21606"/>
    <cellStyle name="Separador de milhares 7 2 102 2" xfId="30788"/>
    <cellStyle name="Separador de milhares 7 2 103" xfId="21607"/>
    <cellStyle name="Separador de milhares 7 2 103 2" xfId="30789"/>
    <cellStyle name="Separador de milhares 7 2 104" xfId="21608"/>
    <cellStyle name="Separador de milhares 7 2 104 2" xfId="30790"/>
    <cellStyle name="Separador de milhares 7 2 105" xfId="21609"/>
    <cellStyle name="Separador de milhares 7 2 105 2" xfId="30791"/>
    <cellStyle name="Separador de milhares 7 2 106" xfId="21610"/>
    <cellStyle name="Separador de milhares 7 2 106 2" xfId="30792"/>
    <cellStyle name="Separador de milhares 7 2 107" xfId="21611"/>
    <cellStyle name="Separador de milhares 7 2 107 2" xfId="30793"/>
    <cellStyle name="Separador de milhares 7 2 108" xfId="21612"/>
    <cellStyle name="Separador de milhares 7 2 108 2" xfId="30794"/>
    <cellStyle name="Separador de milhares 7 2 109" xfId="21613"/>
    <cellStyle name="Separador de milhares 7 2 109 2" xfId="30795"/>
    <cellStyle name="Separador de milhares 7 2 11" xfId="21614"/>
    <cellStyle name="Separador de milhares 7 2 11 2" xfId="30796"/>
    <cellStyle name="Separador de milhares 7 2 110" xfId="21615"/>
    <cellStyle name="Separador de milhares 7 2 110 2" xfId="30797"/>
    <cellStyle name="Separador de milhares 7 2 111" xfId="21616"/>
    <cellStyle name="Separador de milhares 7 2 111 2" xfId="30798"/>
    <cellStyle name="Separador de milhares 7 2 112" xfId="21617"/>
    <cellStyle name="Separador de milhares 7 2 112 2" xfId="30799"/>
    <cellStyle name="Separador de milhares 7 2 113" xfId="21618"/>
    <cellStyle name="Separador de milhares 7 2 113 2" xfId="30800"/>
    <cellStyle name="Separador de milhares 7 2 114" xfId="21619"/>
    <cellStyle name="Separador de milhares 7 2 114 2" xfId="30801"/>
    <cellStyle name="Separador de milhares 7 2 115" xfId="21620"/>
    <cellStyle name="Separador de milhares 7 2 115 2" xfId="30802"/>
    <cellStyle name="Separador de milhares 7 2 116" xfId="21621"/>
    <cellStyle name="Separador de milhares 7 2 116 2" xfId="30803"/>
    <cellStyle name="Separador de milhares 7 2 116 8" xfId="21622"/>
    <cellStyle name="Separador de milhares 7 2 116 8 2" xfId="30804"/>
    <cellStyle name="Separador de milhares 7 2 117" xfId="21623"/>
    <cellStyle name="Separador de milhares 7 2 117 2" xfId="30805"/>
    <cellStyle name="Separador de milhares 7 2 118" xfId="21624"/>
    <cellStyle name="Separador de milhares 7 2 118 2" xfId="30806"/>
    <cellStyle name="Separador de milhares 7 2 119" xfId="21625"/>
    <cellStyle name="Separador de milhares 7 2 119 2" xfId="30807"/>
    <cellStyle name="Separador de milhares 7 2 12" xfId="21626"/>
    <cellStyle name="Separador de milhares 7 2 12 2" xfId="30808"/>
    <cellStyle name="Separador de milhares 7 2 120" xfId="21627"/>
    <cellStyle name="Separador de milhares 7 2 120 2" xfId="30809"/>
    <cellStyle name="Separador de milhares 7 2 121" xfId="21628"/>
    <cellStyle name="Separador de milhares 7 2 121 2" xfId="30810"/>
    <cellStyle name="Separador de milhares 7 2 122" xfId="21629"/>
    <cellStyle name="Separador de milhares 7 2 122 2" xfId="30811"/>
    <cellStyle name="Separador de milhares 7 2 123" xfId="21630"/>
    <cellStyle name="Separador de milhares 7 2 123 2" xfId="30812"/>
    <cellStyle name="Separador de milhares 7 2 124" xfId="21631"/>
    <cellStyle name="Separador de milhares 7 2 124 2" xfId="30813"/>
    <cellStyle name="Separador de milhares 7 2 125" xfId="21632"/>
    <cellStyle name="Separador de milhares 7 2 125 2" xfId="30814"/>
    <cellStyle name="Separador de milhares 7 2 126" xfId="21633"/>
    <cellStyle name="Separador de milhares 7 2 126 2" xfId="30815"/>
    <cellStyle name="Separador de milhares 7 2 127" xfId="21634"/>
    <cellStyle name="Separador de milhares 7 2 127 2" xfId="30816"/>
    <cellStyle name="Separador de milhares 7 2 128" xfId="21635"/>
    <cellStyle name="Separador de milhares 7 2 128 2" xfId="30817"/>
    <cellStyle name="Separador de milhares 7 2 129" xfId="21636"/>
    <cellStyle name="Separador de milhares 7 2 129 2" xfId="30818"/>
    <cellStyle name="Separador de milhares 7 2 13" xfId="21637"/>
    <cellStyle name="Separador de milhares 7 2 13 2" xfId="30819"/>
    <cellStyle name="Separador de milhares 7 2 130" xfId="21638"/>
    <cellStyle name="Separador de milhares 7 2 130 2" xfId="30820"/>
    <cellStyle name="Separador de milhares 7 2 131" xfId="21639"/>
    <cellStyle name="Separador de milhares 7 2 131 2" xfId="30821"/>
    <cellStyle name="Separador de milhares 7 2 132" xfId="21640"/>
    <cellStyle name="Separador de milhares 7 2 132 2" xfId="30822"/>
    <cellStyle name="Separador de milhares 7 2 133" xfId="21641"/>
    <cellStyle name="Separador de milhares 7 2 133 2" xfId="30823"/>
    <cellStyle name="Separador de milhares 7 2 134" xfId="21642"/>
    <cellStyle name="Separador de milhares 7 2 134 2" xfId="30824"/>
    <cellStyle name="Separador de milhares 7 2 135" xfId="21643"/>
    <cellStyle name="Separador de milhares 7 2 135 2" xfId="30825"/>
    <cellStyle name="Separador de milhares 7 2 136" xfId="21644"/>
    <cellStyle name="Separador de milhares 7 2 136 2" xfId="30826"/>
    <cellStyle name="Separador de milhares 7 2 137" xfId="21645"/>
    <cellStyle name="Separador de milhares 7 2 137 2" xfId="30827"/>
    <cellStyle name="Separador de milhares 7 2 138" xfId="21646"/>
    <cellStyle name="Separador de milhares 7 2 138 2" xfId="30828"/>
    <cellStyle name="Separador de milhares 7 2 139" xfId="21647"/>
    <cellStyle name="Separador de milhares 7 2 139 2" xfId="30829"/>
    <cellStyle name="Separador de milhares 7 2 14" xfId="21648"/>
    <cellStyle name="Separador de milhares 7 2 14 2" xfId="30830"/>
    <cellStyle name="Separador de milhares 7 2 140" xfId="21649"/>
    <cellStyle name="Separador de milhares 7 2 140 2" xfId="30831"/>
    <cellStyle name="Separador de milhares 7 2 141" xfId="21650"/>
    <cellStyle name="Separador de milhares 7 2 141 2" xfId="30832"/>
    <cellStyle name="Separador de milhares 7 2 142" xfId="21651"/>
    <cellStyle name="Separador de milhares 7 2 142 2" xfId="30833"/>
    <cellStyle name="Separador de milhares 7 2 143" xfId="21652"/>
    <cellStyle name="Separador de milhares 7 2 143 2" xfId="30834"/>
    <cellStyle name="Separador de milhares 7 2 144" xfId="21653"/>
    <cellStyle name="Separador de milhares 7 2 144 2" xfId="30835"/>
    <cellStyle name="Separador de milhares 7 2 145" xfId="21654"/>
    <cellStyle name="Separador de milhares 7 2 145 2" xfId="30836"/>
    <cellStyle name="Separador de milhares 7 2 146" xfId="21655"/>
    <cellStyle name="Separador de milhares 7 2 146 2" xfId="30837"/>
    <cellStyle name="Separador de milhares 7 2 147" xfId="21656"/>
    <cellStyle name="Separador de milhares 7 2 147 2" xfId="30838"/>
    <cellStyle name="Separador de milhares 7 2 148" xfId="21657"/>
    <cellStyle name="Separador de milhares 7 2 148 2" xfId="30839"/>
    <cellStyle name="Separador de milhares 7 2 149" xfId="21658"/>
    <cellStyle name="Separador de milhares 7 2 149 2" xfId="30840"/>
    <cellStyle name="Separador de milhares 7 2 15" xfId="21659"/>
    <cellStyle name="Separador de milhares 7 2 15 2" xfId="30841"/>
    <cellStyle name="Separador de milhares 7 2 150" xfId="21660"/>
    <cellStyle name="Separador de milhares 7 2 150 2" xfId="30842"/>
    <cellStyle name="Separador de milhares 7 2 151" xfId="21661"/>
    <cellStyle name="Separador de milhares 7 2 151 2" xfId="30843"/>
    <cellStyle name="Separador de milhares 7 2 152" xfId="21662"/>
    <cellStyle name="Separador de milhares 7 2 152 2" xfId="30844"/>
    <cellStyle name="Separador de milhares 7 2 153" xfId="21663"/>
    <cellStyle name="Separador de milhares 7 2 153 2" xfId="30845"/>
    <cellStyle name="Separador de milhares 7 2 154" xfId="21664"/>
    <cellStyle name="Separador de milhares 7 2 154 2" xfId="30846"/>
    <cellStyle name="Separador de milhares 7 2 155" xfId="21665"/>
    <cellStyle name="Separador de milhares 7 2 155 2" xfId="30847"/>
    <cellStyle name="Separador de milhares 7 2 156" xfId="21666"/>
    <cellStyle name="Separador de milhares 7 2 156 2" xfId="30848"/>
    <cellStyle name="Separador de milhares 7 2 157" xfId="21667"/>
    <cellStyle name="Separador de milhares 7 2 157 2" xfId="30849"/>
    <cellStyle name="Separador de milhares 7 2 158" xfId="21668"/>
    <cellStyle name="Separador de milhares 7 2 158 2" xfId="30850"/>
    <cellStyle name="Separador de milhares 7 2 159" xfId="21669"/>
    <cellStyle name="Separador de milhares 7 2 159 2" xfId="30851"/>
    <cellStyle name="Separador de milhares 7 2 16" xfId="21670"/>
    <cellStyle name="Separador de milhares 7 2 16 2" xfId="30852"/>
    <cellStyle name="Separador de milhares 7 2 160" xfId="21671"/>
    <cellStyle name="Separador de milhares 7 2 160 2" xfId="30853"/>
    <cellStyle name="Separador de milhares 7 2 161" xfId="21672"/>
    <cellStyle name="Separador de milhares 7 2 161 2" xfId="30854"/>
    <cellStyle name="Separador de milhares 7 2 162" xfId="21673"/>
    <cellStyle name="Separador de milhares 7 2 162 2" xfId="30855"/>
    <cellStyle name="Separador de milhares 7 2 163" xfId="21674"/>
    <cellStyle name="Separador de milhares 7 2 163 2" xfId="30856"/>
    <cellStyle name="Separador de milhares 7 2 164" xfId="21675"/>
    <cellStyle name="Separador de milhares 7 2 164 2" xfId="30857"/>
    <cellStyle name="Separador de milhares 7 2 165" xfId="21676"/>
    <cellStyle name="Separador de milhares 7 2 165 2" xfId="30858"/>
    <cellStyle name="Separador de milhares 7 2 166" xfId="21677"/>
    <cellStyle name="Separador de milhares 7 2 166 2" xfId="30859"/>
    <cellStyle name="Separador de milhares 7 2 167" xfId="21678"/>
    <cellStyle name="Separador de milhares 7 2 167 2" xfId="30860"/>
    <cellStyle name="Separador de milhares 7 2 168" xfId="21679"/>
    <cellStyle name="Separador de milhares 7 2 168 2" xfId="30861"/>
    <cellStyle name="Separador de milhares 7 2 169" xfId="21680"/>
    <cellStyle name="Separador de milhares 7 2 169 2" xfId="30862"/>
    <cellStyle name="Separador de milhares 7 2 17" xfId="21681"/>
    <cellStyle name="Separador de milhares 7 2 17 2" xfId="30863"/>
    <cellStyle name="Separador de milhares 7 2 170" xfId="21682"/>
    <cellStyle name="Separador de milhares 7 2 170 2" xfId="30864"/>
    <cellStyle name="Separador de milhares 7 2 171" xfId="21683"/>
    <cellStyle name="Separador de milhares 7 2 171 2" xfId="30865"/>
    <cellStyle name="Separador de milhares 7 2 172" xfId="21684"/>
    <cellStyle name="Separador de milhares 7 2 172 2" xfId="30866"/>
    <cellStyle name="Separador de milhares 7 2 173" xfId="21685"/>
    <cellStyle name="Separador de milhares 7 2 173 2" xfId="30867"/>
    <cellStyle name="Separador de milhares 7 2 174" xfId="21686"/>
    <cellStyle name="Separador de milhares 7 2 174 2" xfId="30868"/>
    <cellStyle name="Separador de milhares 7 2 175" xfId="21687"/>
    <cellStyle name="Separador de milhares 7 2 175 2" xfId="30869"/>
    <cellStyle name="Separador de milhares 7 2 176" xfId="21688"/>
    <cellStyle name="Separador de milhares 7 2 176 2" xfId="30870"/>
    <cellStyle name="Separador de milhares 7 2 177" xfId="21689"/>
    <cellStyle name="Separador de milhares 7 2 177 2" xfId="30871"/>
    <cellStyle name="Separador de milhares 7 2 178" xfId="21690"/>
    <cellStyle name="Separador de milhares 7 2 178 2" xfId="30872"/>
    <cellStyle name="Separador de milhares 7 2 179" xfId="21691"/>
    <cellStyle name="Separador de milhares 7 2 179 2" xfId="30873"/>
    <cellStyle name="Separador de milhares 7 2 18" xfId="21692"/>
    <cellStyle name="Separador de milhares 7 2 18 2" xfId="30874"/>
    <cellStyle name="Separador de milhares 7 2 180" xfId="21693"/>
    <cellStyle name="Separador de milhares 7 2 180 2" xfId="30875"/>
    <cellStyle name="Separador de milhares 7 2 181" xfId="21694"/>
    <cellStyle name="Separador de milhares 7 2 181 2" xfId="30876"/>
    <cellStyle name="Separador de milhares 7 2 182" xfId="21695"/>
    <cellStyle name="Separador de milhares 7 2 182 2" xfId="30877"/>
    <cellStyle name="Separador de milhares 7 2 183" xfId="21696"/>
    <cellStyle name="Separador de milhares 7 2 183 2" xfId="30878"/>
    <cellStyle name="Separador de milhares 7 2 184" xfId="21697"/>
    <cellStyle name="Separador de milhares 7 2 184 2" xfId="30879"/>
    <cellStyle name="Separador de milhares 7 2 185" xfId="21698"/>
    <cellStyle name="Separador de milhares 7 2 185 2" xfId="30880"/>
    <cellStyle name="Separador de milhares 7 2 186" xfId="21699"/>
    <cellStyle name="Separador de milhares 7 2 186 2" xfId="30881"/>
    <cellStyle name="Separador de milhares 7 2 187" xfId="21700"/>
    <cellStyle name="Separador de milhares 7 2 187 2" xfId="30882"/>
    <cellStyle name="Separador de milhares 7 2 188" xfId="21701"/>
    <cellStyle name="Separador de milhares 7 2 188 2" xfId="30883"/>
    <cellStyle name="Separador de milhares 7 2 189" xfId="30784"/>
    <cellStyle name="Separador de milhares 7 2 19" xfId="21702"/>
    <cellStyle name="Separador de milhares 7 2 19 2" xfId="30884"/>
    <cellStyle name="Separador de milhares 7 2 2" xfId="21703"/>
    <cellStyle name="Separador de milhares 7 2 2 2" xfId="30885"/>
    <cellStyle name="Separador de milhares 7 2 20" xfId="21704"/>
    <cellStyle name="Separador de milhares 7 2 20 2" xfId="30886"/>
    <cellStyle name="Separador de milhares 7 2 21" xfId="21705"/>
    <cellStyle name="Separador de milhares 7 2 21 2" xfId="30887"/>
    <cellStyle name="Separador de milhares 7 2 22" xfId="21706"/>
    <cellStyle name="Separador de milhares 7 2 22 2" xfId="30888"/>
    <cellStyle name="Separador de milhares 7 2 23" xfId="21707"/>
    <cellStyle name="Separador de milhares 7 2 23 2" xfId="30889"/>
    <cellStyle name="Separador de milhares 7 2 24" xfId="21708"/>
    <cellStyle name="Separador de milhares 7 2 24 2" xfId="30890"/>
    <cellStyle name="Separador de milhares 7 2 25" xfId="21709"/>
    <cellStyle name="Separador de milhares 7 2 25 2" xfId="30891"/>
    <cellStyle name="Separador de milhares 7 2 26" xfId="21710"/>
    <cellStyle name="Separador de milhares 7 2 26 2" xfId="30892"/>
    <cellStyle name="Separador de milhares 7 2 27" xfId="21711"/>
    <cellStyle name="Separador de milhares 7 2 27 2" xfId="30893"/>
    <cellStyle name="Separador de milhares 7 2 28" xfId="21712"/>
    <cellStyle name="Separador de milhares 7 2 28 2" xfId="30894"/>
    <cellStyle name="Separador de milhares 7 2 29" xfId="21713"/>
    <cellStyle name="Separador de milhares 7 2 29 2" xfId="30895"/>
    <cellStyle name="Separador de milhares 7 2 3" xfId="21714"/>
    <cellStyle name="Separador de milhares 7 2 3 2" xfId="30896"/>
    <cellStyle name="Separador de milhares 7 2 30" xfId="21715"/>
    <cellStyle name="Separador de milhares 7 2 30 2" xfId="30897"/>
    <cellStyle name="Separador de milhares 7 2 31" xfId="21716"/>
    <cellStyle name="Separador de milhares 7 2 31 2" xfId="30898"/>
    <cellStyle name="Separador de milhares 7 2 32" xfId="21717"/>
    <cellStyle name="Separador de milhares 7 2 32 2" xfId="30899"/>
    <cellStyle name="Separador de milhares 7 2 33" xfId="21718"/>
    <cellStyle name="Separador de milhares 7 2 33 2" xfId="30900"/>
    <cellStyle name="Separador de milhares 7 2 34" xfId="21719"/>
    <cellStyle name="Separador de milhares 7 2 34 2" xfId="30901"/>
    <cellStyle name="Separador de milhares 7 2 35" xfId="21720"/>
    <cellStyle name="Separador de milhares 7 2 35 2" xfId="30902"/>
    <cellStyle name="Separador de milhares 7 2 36" xfId="21721"/>
    <cellStyle name="Separador de milhares 7 2 36 2" xfId="30903"/>
    <cellStyle name="Separador de milhares 7 2 37" xfId="21722"/>
    <cellStyle name="Separador de milhares 7 2 37 2" xfId="30904"/>
    <cellStyle name="Separador de milhares 7 2 38" xfId="21723"/>
    <cellStyle name="Separador de milhares 7 2 38 2" xfId="30905"/>
    <cellStyle name="Separador de milhares 7 2 39" xfId="21724"/>
    <cellStyle name="Separador de milhares 7 2 39 2" xfId="30906"/>
    <cellStyle name="Separador de milhares 7 2 4" xfId="21725"/>
    <cellStyle name="Separador de milhares 7 2 4 2" xfId="30907"/>
    <cellStyle name="Separador de milhares 7 2 40" xfId="21726"/>
    <cellStyle name="Separador de milhares 7 2 40 2" xfId="30908"/>
    <cellStyle name="Separador de milhares 7 2 41" xfId="21727"/>
    <cellStyle name="Separador de milhares 7 2 41 2" xfId="30909"/>
    <cellStyle name="Separador de milhares 7 2 42" xfId="21728"/>
    <cellStyle name="Separador de milhares 7 2 42 2" xfId="30910"/>
    <cellStyle name="Separador de milhares 7 2 43" xfId="21729"/>
    <cellStyle name="Separador de milhares 7 2 43 2" xfId="30911"/>
    <cellStyle name="Separador de milhares 7 2 44" xfId="21730"/>
    <cellStyle name="Separador de milhares 7 2 44 2" xfId="30912"/>
    <cellStyle name="Separador de milhares 7 2 45" xfId="21731"/>
    <cellStyle name="Separador de milhares 7 2 45 2" xfId="30913"/>
    <cellStyle name="Separador de milhares 7 2 46" xfId="21732"/>
    <cellStyle name="Separador de milhares 7 2 46 2" xfId="30914"/>
    <cellStyle name="Separador de milhares 7 2 47" xfId="21733"/>
    <cellStyle name="Separador de milhares 7 2 47 2" xfId="30915"/>
    <cellStyle name="Separador de milhares 7 2 48" xfId="21734"/>
    <cellStyle name="Separador de milhares 7 2 48 2" xfId="30916"/>
    <cellStyle name="Separador de milhares 7 2 49" xfId="21735"/>
    <cellStyle name="Separador de milhares 7 2 49 2" xfId="30917"/>
    <cellStyle name="Separador de milhares 7 2 5" xfId="21736"/>
    <cellStyle name="Separador de milhares 7 2 5 2" xfId="30918"/>
    <cellStyle name="Separador de milhares 7 2 50" xfId="21737"/>
    <cellStyle name="Separador de milhares 7 2 50 2" xfId="30919"/>
    <cellStyle name="Separador de milhares 7 2 51" xfId="21738"/>
    <cellStyle name="Separador de milhares 7 2 51 2" xfId="30920"/>
    <cellStyle name="Separador de milhares 7 2 52" xfId="21739"/>
    <cellStyle name="Separador de milhares 7 2 52 2" xfId="30921"/>
    <cellStyle name="Separador de milhares 7 2 53" xfId="21740"/>
    <cellStyle name="Separador de milhares 7 2 53 2" xfId="30922"/>
    <cellStyle name="Separador de milhares 7 2 54" xfId="21741"/>
    <cellStyle name="Separador de milhares 7 2 54 2" xfId="30923"/>
    <cellStyle name="Separador de milhares 7 2 55" xfId="21742"/>
    <cellStyle name="Separador de milhares 7 2 55 2" xfId="30924"/>
    <cellStyle name="Separador de milhares 7 2 56" xfId="21743"/>
    <cellStyle name="Separador de milhares 7 2 56 2" xfId="30925"/>
    <cellStyle name="Separador de milhares 7 2 57" xfId="21744"/>
    <cellStyle name="Separador de milhares 7 2 57 2" xfId="30926"/>
    <cellStyle name="Separador de milhares 7 2 58" xfId="21745"/>
    <cellStyle name="Separador de milhares 7 2 58 2" xfId="30927"/>
    <cellStyle name="Separador de milhares 7 2 59" xfId="21746"/>
    <cellStyle name="Separador de milhares 7 2 59 2" xfId="30928"/>
    <cellStyle name="Separador de milhares 7 2 6" xfId="21747"/>
    <cellStyle name="Separador de milhares 7 2 6 2" xfId="30929"/>
    <cellStyle name="Separador de milhares 7 2 60" xfId="21748"/>
    <cellStyle name="Separador de milhares 7 2 60 2" xfId="30930"/>
    <cellStyle name="Separador de milhares 7 2 61" xfId="21749"/>
    <cellStyle name="Separador de milhares 7 2 61 2" xfId="30931"/>
    <cellStyle name="Separador de milhares 7 2 62" xfId="21750"/>
    <cellStyle name="Separador de milhares 7 2 62 2" xfId="30932"/>
    <cellStyle name="Separador de milhares 7 2 63" xfId="21751"/>
    <cellStyle name="Separador de milhares 7 2 63 2" xfId="30933"/>
    <cellStyle name="Separador de milhares 7 2 64" xfId="21752"/>
    <cellStyle name="Separador de milhares 7 2 64 2" xfId="30934"/>
    <cellStyle name="Separador de milhares 7 2 65" xfId="21753"/>
    <cellStyle name="Separador de milhares 7 2 65 2" xfId="30935"/>
    <cellStyle name="Separador de milhares 7 2 66" xfId="21754"/>
    <cellStyle name="Separador de milhares 7 2 66 2" xfId="30936"/>
    <cellStyle name="Separador de milhares 7 2 67" xfId="21755"/>
    <cellStyle name="Separador de milhares 7 2 67 2" xfId="30937"/>
    <cellStyle name="Separador de milhares 7 2 68" xfId="21756"/>
    <cellStyle name="Separador de milhares 7 2 68 2" xfId="30938"/>
    <cellStyle name="Separador de milhares 7 2 69" xfId="21757"/>
    <cellStyle name="Separador de milhares 7 2 69 2" xfId="30939"/>
    <cellStyle name="Separador de milhares 7 2 7" xfId="21758"/>
    <cellStyle name="Separador de milhares 7 2 7 2" xfId="30940"/>
    <cellStyle name="Separador de milhares 7 2 70" xfId="21759"/>
    <cellStyle name="Separador de milhares 7 2 70 2" xfId="30941"/>
    <cellStyle name="Separador de milhares 7 2 71" xfId="21760"/>
    <cellStyle name="Separador de milhares 7 2 71 2" xfId="30942"/>
    <cellStyle name="Separador de milhares 7 2 72" xfId="21761"/>
    <cellStyle name="Separador de milhares 7 2 72 2" xfId="30943"/>
    <cellStyle name="Separador de milhares 7 2 73" xfId="21762"/>
    <cellStyle name="Separador de milhares 7 2 73 2" xfId="30944"/>
    <cellStyle name="Separador de milhares 7 2 74" xfId="21763"/>
    <cellStyle name="Separador de milhares 7 2 74 2" xfId="30945"/>
    <cellStyle name="Separador de milhares 7 2 75" xfId="21764"/>
    <cellStyle name="Separador de milhares 7 2 75 2" xfId="30946"/>
    <cellStyle name="Separador de milhares 7 2 76" xfId="21765"/>
    <cellStyle name="Separador de milhares 7 2 76 2" xfId="30947"/>
    <cellStyle name="Separador de milhares 7 2 77" xfId="21766"/>
    <cellStyle name="Separador de milhares 7 2 77 2" xfId="30948"/>
    <cellStyle name="Separador de milhares 7 2 78" xfId="21767"/>
    <cellStyle name="Separador de milhares 7 2 78 2" xfId="30949"/>
    <cellStyle name="Separador de milhares 7 2 79" xfId="21768"/>
    <cellStyle name="Separador de milhares 7 2 79 2" xfId="30950"/>
    <cellStyle name="Separador de milhares 7 2 8" xfId="21769"/>
    <cellStyle name="Separador de milhares 7 2 8 2" xfId="30951"/>
    <cellStyle name="Separador de milhares 7 2 80" xfId="21770"/>
    <cellStyle name="Separador de milhares 7 2 80 2" xfId="30952"/>
    <cellStyle name="Separador de milhares 7 2 81" xfId="21771"/>
    <cellStyle name="Separador de milhares 7 2 81 2" xfId="30953"/>
    <cellStyle name="Separador de milhares 7 2 82" xfId="21772"/>
    <cellStyle name="Separador de milhares 7 2 82 2" xfId="30954"/>
    <cellStyle name="Separador de milhares 7 2 83" xfId="21773"/>
    <cellStyle name="Separador de milhares 7 2 83 2" xfId="30955"/>
    <cellStyle name="Separador de milhares 7 2 84" xfId="21774"/>
    <cellStyle name="Separador de milhares 7 2 84 2" xfId="30956"/>
    <cellStyle name="Separador de milhares 7 2 85" xfId="21775"/>
    <cellStyle name="Separador de milhares 7 2 85 2" xfId="30957"/>
    <cellStyle name="Separador de milhares 7 2 86" xfId="21776"/>
    <cellStyle name="Separador de milhares 7 2 86 2" xfId="30958"/>
    <cellStyle name="Separador de milhares 7 2 87" xfId="21777"/>
    <cellStyle name="Separador de milhares 7 2 87 2" xfId="30959"/>
    <cellStyle name="Separador de milhares 7 2 88" xfId="21778"/>
    <cellStyle name="Separador de milhares 7 2 88 2" xfId="30960"/>
    <cellStyle name="Separador de milhares 7 2 89" xfId="21779"/>
    <cellStyle name="Separador de milhares 7 2 89 2" xfId="30961"/>
    <cellStyle name="Separador de milhares 7 2 9" xfId="21780"/>
    <cellStyle name="Separador de milhares 7 2 9 2" xfId="30962"/>
    <cellStyle name="Separador de milhares 7 2 90" xfId="21781"/>
    <cellStyle name="Separador de milhares 7 2 90 2" xfId="30963"/>
    <cellStyle name="Separador de milhares 7 2 91" xfId="21782"/>
    <cellStyle name="Separador de milhares 7 2 91 2" xfId="30964"/>
    <cellStyle name="Separador de milhares 7 2 92" xfId="21783"/>
    <cellStyle name="Separador de milhares 7 2 92 2" xfId="30965"/>
    <cellStyle name="Separador de milhares 7 2 93" xfId="21784"/>
    <cellStyle name="Separador de milhares 7 2 93 2" xfId="30966"/>
    <cellStyle name="Separador de milhares 7 2 94" xfId="21785"/>
    <cellStyle name="Separador de milhares 7 2 94 2" xfId="30967"/>
    <cellStyle name="Separador de milhares 7 2 95" xfId="21786"/>
    <cellStyle name="Separador de milhares 7 2 95 2" xfId="30968"/>
    <cellStyle name="Separador de milhares 7 2 96" xfId="21787"/>
    <cellStyle name="Separador de milhares 7 2 96 2" xfId="30969"/>
    <cellStyle name="Separador de milhares 7 2 97" xfId="21788"/>
    <cellStyle name="Separador de milhares 7 2 97 2" xfId="30970"/>
    <cellStyle name="Separador de milhares 7 2 98" xfId="21789"/>
    <cellStyle name="Separador de milhares 7 2 98 2" xfId="30971"/>
    <cellStyle name="Separador de milhares 7 2 99" xfId="21790"/>
    <cellStyle name="Separador de milhares 7 2 99 2" xfId="30972"/>
    <cellStyle name="Separador de milhares 7 20" xfId="21791"/>
    <cellStyle name="Separador de milhares 7 21" xfId="21792"/>
    <cellStyle name="Separador de milhares 7 22" xfId="21793"/>
    <cellStyle name="Separador de milhares 7 23" xfId="21794"/>
    <cellStyle name="Separador de milhares 7 24" xfId="21795"/>
    <cellStyle name="Separador de milhares 7 25" xfId="21796"/>
    <cellStyle name="Separador de milhares 7 25 2" xfId="21797"/>
    <cellStyle name="Separador de milhares 7 25 2 2" xfId="21798"/>
    <cellStyle name="Separador de milhares 7 25 2 3" xfId="21799"/>
    <cellStyle name="Separador de milhares 7 25 2 4" xfId="30973"/>
    <cellStyle name="Separador de milhares 7 25 3" xfId="21800"/>
    <cellStyle name="Separador de milhares 7 25 4" xfId="21801"/>
    <cellStyle name="Separador de milhares 7 25 5" xfId="21802"/>
    <cellStyle name="Separador de milhares 7 25 5 2" xfId="21803"/>
    <cellStyle name="Separador de milhares 7 25 5 3" xfId="30974"/>
    <cellStyle name="Separador de milhares 7 25 6" xfId="21804"/>
    <cellStyle name="Separador de milhares 7 25 7" xfId="21805"/>
    <cellStyle name="Separador de milhares 7 26" xfId="21806"/>
    <cellStyle name="Separador de milhares 7 26 2" xfId="21807"/>
    <cellStyle name="Separador de milhares 7 26 2 2" xfId="21808"/>
    <cellStyle name="Separador de milhares 7 26 2 3" xfId="21809"/>
    <cellStyle name="Separador de milhares 7 26 2 4" xfId="30975"/>
    <cellStyle name="Separador de milhares 7 26 3" xfId="21810"/>
    <cellStyle name="Separador de milhares 7 26 4" xfId="21811"/>
    <cellStyle name="Separador de milhares 7 26 5" xfId="21812"/>
    <cellStyle name="Separador de milhares 7 26 5 2" xfId="21813"/>
    <cellStyle name="Separador de milhares 7 26 5 3" xfId="30976"/>
    <cellStyle name="Separador de milhares 7 26 6" xfId="21814"/>
    <cellStyle name="Separador de milhares 7 26 7" xfId="21815"/>
    <cellStyle name="Separador de milhares 7 27" xfId="21816"/>
    <cellStyle name="Separador de milhares 7 27 2" xfId="21817"/>
    <cellStyle name="Separador de milhares 7 27 2 2" xfId="21818"/>
    <cellStyle name="Separador de milhares 7 27 2 3" xfId="21819"/>
    <cellStyle name="Separador de milhares 7 27 2 4" xfId="30977"/>
    <cellStyle name="Separador de milhares 7 27 3" xfId="21820"/>
    <cellStyle name="Separador de milhares 7 27 4" xfId="21821"/>
    <cellStyle name="Separador de milhares 7 27 5" xfId="21822"/>
    <cellStyle name="Separador de milhares 7 27 5 2" xfId="21823"/>
    <cellStyle name="Separador de milhares 7 27 5 3" xfId="30978"/>
    <cellStyle name="Separador de milhares 7 27 6" xfId="21824"/>
    <cellStyle name="Separador de milhares 7 27 7" xfId="21825"/>
    <cellStyle name="Separador de milhares 7 28" xfId="21826"/>
    <cellStyle name="Separador de milhares 7 28 2" xfId="21827"/>
    <cellStyle name="Separador de milhares 7 28 2 2" xfId="21828"/>
    <cellStyle name="Separador de milhares 7 28 2 3" xfId="21829"/>
    <cellStyle name="Separador de milhares 7 28 2 4" xfId="30979"/>
    <cellStyle name="Separador de milhares 7 28 3" xfId="21830"/>
    <cellStyle name="Separador de milhares 7 28 4" xfId="21831"/>
    <cellStyle name="Separador de milhares 7 28 5" xfId="21832"/>
    <cellStyle name="Separador de milhares 7 28 5 2" xfId="21833"/>
    <cellStyle name="Separador de milhares 7 28 5 3" xfId="30980"/>
    <cellStyle name="Separador de milhares 7 28 6" xfId="21834"/>
    <cellStyle name="Separador de milhares 7 28 7" xfId="21835"/>
    <cellStyle name="Separador de milhares 7 29" xfId="21836"/>
    <cellStyle name="Separador de milhares 7 3" xfId="21837"/>
    <cellStyle name="Separador de milhares 7 3 2" xfId="21838"/>
    <cellStyle name="Separador de milhares 7 3 2 2" xfId="30982"/>
    <cellStyle name="Separador de milhares 7 3 3" xfId="21839"/>
    <cellStyle name="Separador de milhares 7 3 3 2" xfId="30983"/>
    <cellStyle name="Separador de milhares 7 3 4" xfId="21840"/>
    <cellStyle name="Separador de milhares 7 3 4 2" xfId="30984"/>
    <cellStyle name="Separador de milhares 7 3 5" xfId="21841"/>
    <cellStyle name="Separador de milhares 7 3 5 2" xfId="30985"/>
    <cellStyle name="Separador de milhares 7 3 6" xfId="21842"/>
    <cellStyle name="Separador de milhares 7 3 6 2" xfId="30986"/>
    <cellStyle name="Separador de milhares 7 3 7" xfId="21843"/>
    <cellStyle name="Separador de milhares 7 3 7 2" xfId="30987"/>
    <cellStyle name="Separador de milhares 7 3 8" xfId="30981"/>
    <cellStyle name="Separador de milhares 7 30" xfId="21844"/>
    <cellStyle name="Separador de milhares 7 31" xfId="21845"/>
    <cellStyle name="Separador de milhares 7 32" xfId="21846"/>
    <cellStyle name="Separador de milhares 7 33" xfId="21847"/>
    <cellStyle name="Separador de milhares 7 34" xfId="21848"/>
    <cellStyle name="Separador de milhares 7 35" xfId="21849"/>
    <cellStyle name="Separador de milhares 7 36" xfId="21850"/>
    <cellStyle name="Separador de milhares 7 37" xfId="21851"/>
    <cellStyle name="Separador de milhares 7 38" xfId="21852"/>
    <cellStyle name="Separador de milhares 7 39" xfId="21853"/>
    <cellStyle name="Separador de milhares 7 4" xfId="21854"/>
    <cellStyle name="Separador de milhares 7 4 10" xfId="21855"/>
    <cellStyle name="Separador de milhares 7 4 10 2" xfId="30989"/>
    <cellStyle name="Separador de milhares 7 4 100" xfId="21856"/>
    <cellStyle name="Separador de milhares 7 4 100 2" xfId="30990"/>
    <cellStyle name="Separador de milhares 7 4 101" xfId="21857"/>
    <cellStyle name="Separador de milhares 7 4 101 2" xfId="30991"/>
    <cellStyle name="Separador de milhares 7 4 102" xfId="21858"/>
    <cellStyle name="Separador de milhares 7 4 102 2" xfId="30992"/>
    <cellStyle name="Separador de milhares 7 4 103" xfId="21859"/>
    <cellStyle name="Separador de milhares 7 4 103 2" xfId="30993"/>
    <cellStyle name="Separador de milhares 7 4 104" xfId="21860"/>
    <cellStyle name="Separador de milhares 7 4 104 2" xfId="30994"/>
    <cellStyle name="Separador de milhares 7 4 105" xfId="21861"/>
    <cellStyle name="Separador de milhares 7 4 105 2" xfId="30995"/>
    <cellStyle name="Separador de milhares 7 4 106" xfId="21862"/>
    <cellStyle name="Separador de milhares 7 4 106 2" xfId="30996"/>
    <cellStyle name="Separador de milhares 7 4 107" xfId="21863"/>
    <cellStyle name="Separador de milhares 7 4 108" xfId="21864"/>
    <cellStyle name="Separador de milhares 7 4 109" xfId="21865"/>
    <cellStyle name="Separador de milhares 7 4 11" xfId="21866"/>
    <cellStyle name="Separador de milhares 7 4 11 2" xfId="21867"/>
    <cellStyle name="Separador de milhares 7 4 11 2 2" xfId="21868"/>
    <cellStyle name="Separador de milhares 7 4 11 2 2 2" xfId="30998"/>
    <cellStyle name="Separador de milhares 7 4 11 2 3" xfId="21869"/>
    <cellStyle name="Separador de milhares 7 4 11 2 3 2" xfId="30999"/>
    <cellStyle name="Separador de milhares 7 4 11 3" xfId="21870"/>
    <cellStyle name="Separador de milhares 7 4 11 3 2" xfId="31000"/>
    <cellStyle name="Separador de milhares 7 4 11 4" xfId="21871"/>
    <cellStyle name="Separador de milhares 7 4 11 4 2" xfId="31001"/>
    <cellStyle name="Separador de milhares 7 4 11 5" xfId="21872"/>
    <cellStyle name="Separador de milhares 7 4 11 5 2" xfId="21873"/>
    <cellStyle name="Separador de milhares 7 4 11 5 2 2" xfId="31002"/>
    <cellStyle name="Separador de milhares 7 4 11 6" xfId="21874"/>
    <cellStyle name="Separador de milhares 7 4 11 6 2" xfId="31003"/>
    <cellStyle name="Separador de milhares 7 4 11 7" xfId="21875"/>
    <cellStyle name="Separador de milhares 7 4 11 7 2" xfId="31004"/>
    <cellStyle name="Separador de milhares 7 4 11 8" xfId="30997"/>
    <cellStyle name="Separador de milhares 7 4 110" xfId="21876"/>
    <cellStyle name="Separador de milhares 7 4 111" xfId="21877"/>
    <cellStyle name="Separador de milhares 7 4 112" xfId="21878"/>
    <cellStyle name="Separador de milhares 7 4 113" xfId="21879"/>
    <cellStyle name="Separador de milhares 7 4 114" xfId="21880"/>
    <cellStyle name="Separador de milhares 7 4 115" xfId="21881"/>
    <cellStyle name="Separador de milhares 7 4 116" xfId="21882"/>
    <cellStyle name="Separador de milhares 7 4 117" xfId="21883"/>
    <cellStyle name="Separador de milhares 7 4 118" xfId="21884"/>
    <cellStyle name="Separador de milhares 7 4 119" xfId="21885"/>
    <cellStyle name="Separador de milhares 7 4 12" xfId="21886"/>
    <cellStyle name="Separador de milhares 7 4 12 2" xfId="21887"/>
    <cellStyle name="Separador de milhares 7 4 12 2 2" xfId="21888"/>
    <cellStyle name="Separador de milhares 7 4 12 2 2 2" xfId="31006"/>
    <cellStyle name="Separador de milhares 7 4 12 2 3" xfId="21889"/>
    <cellStyle name="Separador de milhares 7 4 12 2 3 2" xfId="31007"/>
    <cellStyle name="Separador de milhares 7 4 12 3" xfId="21890"/>
    <cellStyle name="Separador de milhares 7 4 12 3 2" xfId="31008"/>
    <cellStyle name="Separador de milhares 7 4 12 4" xfId="21891"/>
    <cellStyle name="Separador de milhares 7 4 12 4 2" xfId="31009"/>
    <cellStyle name="Separador de milhares 7 4 12 5" xfId="21892"/>
    <cellStyle name="Separador de milhares 7 4 12 5 2" xfId="21893"/>
    <cellStyle name="Separador de milhares 7 4 12 5 2 2" xfId="31010"/>
    <cellStyle name="Separador de milhares 7 4 12 6" xfId="21894"/>
    <cellStyle name="Separador de milhares 7 4 12 6 2" xfId="31011"/>
    <cellStyle name="Separador de milhares 7 4 12 7" xfId="21895"/>
    <cellStyle name="Separador de milhares 7 4 12 7 2" xfId="31012"/>
    <cellStyle name="Separador de milhares 7 4 12 8" xfId="31005"/>
    <cellStyle name="Separador de milhares 7 4 120" xfId="21896"/>
    <cellStyle name="Separador de milhares 7 4 121" xfId="21897"/>
    <cellStyle name="Separador de milhares 7 4 122" xfId="21898"/>
    <cellStyle name="Separador de milhares 7 4 122 2" xfId="31013"/>
    <cellStyle name="Separador de milhares 7 4 123" xfId="21899"/>
    <cellStyle name="Separador de milhares 7 4 123 2" xfId="31014"/>
    <cellStyle name="Separador de milhares 7 4 124" xfId="21900"/>
    <cellStyle name="Separador de milhares 7 4 125" xfId="21901"/>
    <cellStyle name="Separador de milhares 7 4 125 2" xfId="31015"/>
    <cellStyle name="Separador de milhares 7 4 126" xfId="21902"/>
    <cellStyle name="Separador de milhares 7 4 126 2" xfId="31016"/>
    <cellStyle name="Separador de milhares 7 4 127" xfId="21903"/>
    <cellStyle name="Separador de milhares 7 4 128" xfId="21904"/>
    <cellStyle name="Separador de milhares 7 4 129" xfId="21905"/>
    <cellStyle name="Separador de milhares 7 4 13" xfId="21906"/>
    <cellStyle name="Separador de milhares 7 4 13 2" xfId="21907"/>
    <cellStyle name="Separador de milhares 7 4 13 2 2" xfId="21908"/>
    <cellStyle name="Separador de milhares 7 4 13 2 2 2" xfId="31018"/>
    <cellStyle name="Separador de milhares 7 4 13 2 3" xfId="21909"/>
    <cellStyle name="Separador de milhares 7 4 13 2 3 2" xfId="31019"/>
    <cellStyle name="Separador de milhares 7 4 13 3" xfId="21910"/>
    <cellStyle name="Separador de milhares 7 4 13 3 2" xfId="31020"/>
    <cellStyle name="Separador de milhares 7 4 13 4" xfId="21911"/>
    <cellStyle name="Separador de milhares 7 4 13 4 2" xfId="31021"/>
    <cellStyle name="Separador de milhares 7 4 13 5" xfId="21912"/>
    <cellStyle name="Separador de milhares 7 4 13 5 2" xfId="21913"/>
    <cellStyle name="Separador de milhares 7 4 13 5 2 2" xfId="31022"/>
    <cellStyle name="Separador de milhares 7 4 13 6" xfId="21914"/>
    <cellStyle name="Separador de milhares 7 4 13 6 2" xfId="31023"/>
    <cellStyle name="Separador de milhares 7 4 13 7" xfId="21915"/>
    <cellStyle name="Separador de milhares 7 4 13 7 2" xfId="31024"/>
    <cellStyle name="Separador de milhares 7 4 13 8" xfId="31017"/>
    <cellStyle name="Separador de milhares 7 4 130" xfId="21916"/>
    <cellStyle name="Separador de milhares 7 4 131" xfId="21917"/>
    <cellStyle name="Separador de milhares 7 4 132" xfId="21918"/>
    <cellStyle name="Separador de milhares 7 4 133" xfId="21919"/>
    <cellStyle name="Separador de milhares 7 4 133 2" xfId="31025"/>
    <cellStyle name="Separador de milhares 7 4 134" xfId="21920"/>
    <cellStyle name="Separador de milhares 7 4 134 2" xfId="31026"/>
    <cellStyle name="Separador de milhares 7 4 135" xfId="21921"/>
    <cellStyle name="Separador de milhares 7 4 135 2" xfId="31027"/>
    <cellStyle name="Separador de milhares 7 4 136" xfId="21922"/>
    <cellStyle name="Separador de milhares 7 4 136 2" xfId="31028"/>
    <cellStyle name="Separador de milhares 7 4 137" xfId="21923"/>
    <cellStyle name="Separador de milhares 7 4 138" xfId="21924"/>
    <cellStyle name="Separador de milhares 7 4 139" xfId="21925"/>
    <cellStyle name="Separador de milhares 7 4 14" xfId="21926"/>
    <cellStyle name="Separador de milhares 7 4 14 2" xfId="21927"/>
    <cellStyle name="Separador de milhares 7 4 14 2 2" xfId="21928"/>
    <cellStyle name="Separador de milhares 7 4 14 2 2 2" xfId="31032"/>
    <cellStyle name="Separador de milhares 7 4 14 2 3" xfId="21929"/>
    <cellStyle name="Separador de milhares 7 4 14 2 3 2" xfId="31033"/>
    <cellStyle name="Separador de milhares 7 4 14 3" xfId="21930"/>
    <cellStyle name="Separador de milhares 7 4 14 3 2" xfId="31034"/>
    <cellStyle name="Separador de milhares 7 4 14 4" xfId="21931"/>
    <cellStyle name="Separador de milhares 7 4 14 4 2" xfId="31035"/>
    <cellStyle name="Separador de milhares 7 4 14 5" xfId="21932"/>
    <cellStyle name="Separador de milhares 7 4 14 5 2" xfId="21933"/>
    <cellStyle name="Separador de milhares 7 4 14 5 2 2" xfId="31036"/>
    <cellStyle name="Separador de milhares 7 4 14 6" xfId="21934"/>
    <cellStyle name="Separador de milhares 7 4 14 6 2" xfId="31037"/>
    <cellStyle name="Separador de milhares 7 4 14 7" xfId="21935"/>
    <cellStyle name="Separador de milhares 7 4 14 7 2" xfId="31038"/>
    <cellStyle name="Separador de milhares 7 4 14 8" xfId="31030"/>
    <cellStyle name="Separador de milhares 7 4 140" xfId="21936"/>
    <cellStyle name="Separador de milhares 7 4 140 2" xfId="31039"/>
    <cellStyle name="Separador de milhares 7 4 141" xfId="21937"/>
    <cellStyle name="Separador de milhares 7 4 141 2" xfId="31040"/>
    <cellStyle name="Separador de milhares 7 4 142" xfId="21938"/>
    <cellStyle name="Separador de milhares 7 4 142 2" xfId="31041"/>
    <cellStyle name="Separador de milhares 7 4 143" xfId="21939"/>
    <cellStyle name="Separador de milhares 7 4 143 2" xfId="31042"/>
    <cellStyle name="Separador de milhares 7 4 144" xfId="21940"/>
    <cellStyle name="Separador de milhares 7 4 144 2" xfId="31043"/>
    <cellStyle name="Separador de milhares 7 4 145" xfId="21941"/>
    <cellStyle name="Separador de milhares 7 4 145 2" xfId="31044"/>
    <cellStyle name="Separador de milhares 7 4 146" xfId="21942"/>
    <cellStyle name="Separador de milhares 7 4 146 2" xfId="31045"/>
    <cellStyle name="Separador de milhares 7 4 147" xfId="21943"/>
    <cellStyle name="Separador de milhares 7 4 147 2" xfId="31046"/>
    <cellStyle name="Separador de milhares 7 4 148" xfId="21944"/>
    <cellStyle name="Separador de milhares 7 4 148 2" xfId="31047"/>
    <cellStyle name="Separador de milhares 7 4 149" xfId="21945"/>
    <cellStyle name="Separador de milhares 7 4 149 2" xfId="31048"/>
    <cellStyle name="Separador de milhares 7 4 15" xfId="21946"/>
    <cellStyle name="Separador de milhares 7 4 15 2" xfId="31049"/>
    <cellStyle name="Separador de milhares 7 4 150" xfId="21947"/>
    <cellStyle name="Separador de milhares 7 4 150 2" xfId="31050"/>
    <cellStyle name="Separador de milhares 7 4 151" xfId="21948"/>
    <cellStyle name="Separador de milhares 7 4 151 2" xfId="31051"/>
    <cellStyle name="Separador de milhares 7 4 152" xfId="21949"/>
    <cellStyle name="Separador de milhares 7 4 152 2" xfId="31052"/>
    <cellStyle name="Separador de milhares 7 4 153" xfId="21950"/>
    <cellStyle name="Separador de milhares 7 4 153 2" xfId="31053"/>
    <cellStyle name="Separador de milhares 7 4 154" xfId="21951"/>
    <cellStyle name="Separador de milhares 7 4 154 2" xfId="31054"/>
    <cellStyle name="Separador de milhares 7 4 155" xfId="21952"/>
    <cellStyle name="Separador de milhares 7 4 155 2" xfId="31055"/>
    <cellStyle name="Separador de milhares 7 4 156" xfId="21953"/>
    <cellStyle name="Separador de milhares 7 4 156 2" xfId="31056"/>
    <cellStyle name="Separador de milhares 7 4 157" xfId="21954"/>
    <cellStyle name="Separador de milhares 7 4 157 2" xfId="31057"/>
    <cellStyle name="Separador de milhares 7 4 158" xfId="21955"/>
    <cellStyle name="Separador de milhares 7 4 158 2" xfId="31058"/>
    <cellStyle name="Separador de milhares 7 4 159" xfId="21956"/>
    <cellStyle name="Separador de milhares 7 4 159 2" xfId="31059"/>
    <cellStyle name="Separador de milhares 7 4 16" xfId="21957"/>
    <cellStyle name="Separador de milhares 7 4 16 2" xfId="31060"/>
    <cellStyle name="Separador de milhares 7 4 160" xfId="21958"/>
    <cellStyle name="Separador de milhares 7 4 160 2" xfId="31061"/>
    <cellStyle name="Separador de milhares 7 4 161" xfId="21959"/>
    <cellStyle name="Separador de milhares 7 4 161 2" xfId="31062"/>
    <cellStyle name="Separador de milhares 7 4 162" xfId="21960"/>
    <cellStyle name="Separador de milhares 7 4 162 2" xfId="31063"/>
    <cellStyle name="Separador de milhares 7 4 163" xfId="21961"/>
    <cellStyle name="Separador de milhares 7 4 163 2" xfId="31064"/>
    <cellStyle name="Separador de milhares 7 4 164" xfId="21962"/>
    <cellStyle name="Separador de milhares 7 4 164 2" xfId="31065"/>
    <cellStyle name="Separador de milhares 7 4 165" xfId="21963"/>
    <cellStyle name="Separador de milhares 7 4 165 2" xfId="31066"/>
    <cellStyle name="Separador de milhares 7 4 166" xfId="21964"/>
    <cellStyle name="Separador de milhares 7 4 166 2" xfId="31067"/>
    <cellStyle name="Separador de milhares 7 4 167" xfId="21965"/>
    <cellStyle name="Separador de milhares 7 4 167 2" xfId="31068"/>
    <cellStyle name="Separador de milhares 7 4 168" xfId="21966"/>
    <cellStyle name="Separador de milhares 7 4 168 2" xfId="31069"/>
    <cellStyle name="Separador de milhares 7 4 169" xfId="21967"/>
    <cellStyle name="Separador de milhares 7 4 169 2" xfId="31070"/>
    <cellStyle name="Separador de milhares 7 4 17" xfId="21968"/>
    <cellStyle name="Separador de milhares 7 4 17 2" xfId="31071"/>
    <cellStyle name="Separador de milhares 7 4 170" xfId="21969"/>
    <cellStyle name="Separador de milhares 7 4 170 2" xfId="31072"/>
    <cellStyle name="Separador de milhares 7 4 171" xfId="21970"/>
    <cellStyle name="Separador de milhares 7 4 171 2" xfId="31073"/>
    <cellStyle name="Separador de milhares 7 4 172" xfId="21971"/>
    <cellStyle name="Separador de milhares 7 4 172 2" xfId="31074"/>
    <cellStyle name="Separador de milhares 7 4 173" xfId="21972"/>
    <cellStyle name="Separador de milhares 7 4 173 2" xfId="31075"/>
    <cellStyle name="Separador de milhares 7 4 174" xfId="21973"/>
    <cellStyle name="Separador de milhares 7 4 174 2" xfId="31076"/>
    <cellStyle name="Separador de milhares 7 4 175" xfId="21974"/>
    <cellStyle name="Separador de milhares 7 4 175 2" xfId="31077"/>
    <cellStyle name="Separador de milhares 7 4 176" xfId="21975"/>
    <cellStyle name="Separador de milhares 7 4 176 2" xfId="31078"/>
    <cellStyle name="Separador de milhares 7 4 177" xfId="21976"/>
    <cellStyle name="Separador de milhares 7 4 177 2" xfId="31079"/>
    <cellStyle name="Separador de milhares 7 4 178" xfId="21977"/>
    <cellStyle name="Separador de milhares 7 4 178 2" xfId="31080"/>
    <cellStyle name="Separador de milhares 7 4 179" xfId="21978"/>
    <cellStyle name="Separador de milhares 7 4 179 2" xfId="31081"/>
    <cellStyle name="Separador de milhares 7 4 18" xfId="21979"/>
    <cellStyle name="Separador de milhares 7 4 18 2" xfId="31082"/>
    <cellStyle name="Separador de milhares 7 4 180" xfId="21980"/>
    <cellStyle name="Separador de milhares 7 4 180 2" xfId="31083"/>
    <cellStyle name="Separador de milhares 7 4 181" xfId="21981"/>
    <cellStyle name="Separador de milhares 7 4 181 2" xfId="31084"/>
    <cellStyle name="Separador de milhares 7 4 182" xfId="21982"/>
    <cellStyle name="Separador de milhares 7 4 182 2" xfId="31085"/>
    <cellStyle name="Separador de milhares 7 4 183" xfId="21983"/>
    <cellStyle name="Separador de milhares 7 4 183 2" xfId="31086"/>
    <cellStyle name="Separador de milhares 7 4 184" xfId="21984"/>
    <cellStyle name="Separador de milhares 7 4 184 2" xfId="31087"/>
    <cellStyle name="Separador de milhares 7 4 185" xfId="21985"/>
    <cellStyle name="Separador de milhares 7 4 185 2" xfId="31088"/>
    <cellStyle name="Separador de milhares 7 4 186" xfId="21986"/>
    <cellStyle name="Separador de milhares 7 4 186 2" xfId="31089"/>
    <cellStyle name="Separador de milhares 7 4 187" xfId="21987"/>
    <cellStyle name="Separador de milhares 7 4 187 2" xfId="31090"/>
    <cellStyle name="Separador de milhares 7 4 188" xfId="21988"/>
    <cellStyle name="Separador de milhares 7 4 188 2" xfId="31091"/>
    <cellStyle name="Separador de milhares 7 4 189" xfId="21989"/>
    <cellStyle name="Separador de milhares 7 4 189 2" xfId="31092"/>
    <cellStyle name="Separador de milhares 7 4 19" xfId="21990"/>
    <cellStyle name="Separador de milhares 7 4 19 2" xfId="31093"/>
    <cellStyle name="Separador de milhares 7 4 190" xfId="21991"/>
    <cellStyle name="Separador de milhares 7 4 190 2" xfId="31094"/>
    <cellStyle name="Separador de milhares 7 4 191" xfId="21992"/>
    <cellStyle name="Separador de milhares 7 4 191 2" xfId="31095"/>
    <cellStyle name="Separador de milhares 7 4 192" xfId="21993"/>
    <cellStyle name="Separador de milhares 7 4 192 2" xfId="31096"/>
    <cellStyle name="Separador de milhares 7 4 193" xfId="21994"/>
    <cellStyle name="Separador de milhares 7 4 193 2" xfId="31097"/>
    <cellStyle name="Separador de milhares 7 4 194" xfId="21995"/>
    <cellStyle name="Separador de milhares 7 4 194 2" xfId="31098"/>
    <cellStyle name="Separador de milhares 7 4 195" xfId="21996"/>
    <cellStyle name="Separador de milhares 7 4 195 2" xfId="31099"/>
    <cellStyle name="Separador de milhares 7 4 196" xfId="21997"/>
    <cellStyle name="Separador de milhares 7 4 196 2" xfId="31100"/>
    <cellStyle name="Separador de milhares 7 4 197" xfId="21998"/>
    <cellStyle name="Separador de milhares 7 4 197 2" xfId="31101"/>
    <cellStyle name="Separador de milhares 7 4 198" xfId="21999"/>
    <cellStyle name="Separador de milhares 7 4 198 2" xfId="31102"/>
    <cellStyle name="Separador de milhares 7 4 199" xfId="22000"/>
    <cellStyle name="Separador de milhares 7 4 199 2" xfId="31103"/>
    <cellStyle name="Separador de milhares 7 4 2" xfId="22001"/>
    <cellStyle name="Separador de milhares 7 4 2 10" xfId="22002"/>
    <cellStyle name="Separador de milhares 7 4 2 10 2" xfId="31105"/>
    <cellStyle name="Separador de milhares 7 4 2 11" xfId="22003"/>
    <cellStyle name="Separador de milhares 7 4 2 11 2" xfId="31106"/>
    <cellStyle name="Separador de milhares 7 4 2 12" xfId="31104"/>
    <cellStyle name="Separador de milhares 7 4 2 2" xfId="22004"/>
    <cellStyle name="Separador de milhares 7 4 2 2 2" xfId="22005"/>
    <cellStyle name="Separador de milhares 7 4 2 2 2 2" xfId="31108"/>
    <cellStyle name="Separador de milhares 7 4 2 2 3" xfId="22006"/>
    <cellStyle name="Separador de milhares 7 4 2 2 3 2" xfId="31109"/>
    <cellStyle name="Separador de milhares 7 4 2 3" xfId="22007"/>
    <cellStyle name="Separador de milhares 7 4 2 3 2" xfId="31110"/>
    <cellStyle name="Separador de milhares 7 4 2 4" xfId="22008"/>
    <cellStyle name="Separador de milhares 7 4 2 4 2" xfId="31111"/>
    <cellStyle name="Separador de milhares 7 4 2 5" xfId="22009"/>
    <cellStyle name="Separador de milhares 7 4 2 5 2" xfId="31112"/>
    <cellStyle name="Separador de milhares 7 4 2 6" xfId="22010"/>
    <cellStyle name="Separador de milhares 7 4 2 6 2" xfId="31113"/>
    <cellStyle name="Separador de milhares 7 4 2 7" xfId="22011"/>
    <cellStyle name="Separador de milhares 7 4 2 7 2" xfId="31114"/>
    <cellStyle name="Separador de milhares 7 4 2 8" xfId="22012"/>
    <cellStyle name="Separador de milhares 7 4 2 8 2" xfId="31115"/>
    <cellStyle name="Separador de milhares 7 4 2 9" xfId="22013"/>
    <cellStyle name="Separador de milhares 7 4 2 9 2" xfId="22014"/>
    <cellStyle name="Separador de milhares 7 4 2 9 2 2" xfId="31116"/>
    <cellStyle name="Separador de milhares 7 4 20" xfId="22015"/>
    <cellStyle name="Separador de milhares 7 4 20 2" xfId="31117"/>
    <cellStyle name="Separador de milhares 7 4 200" xfId="22016"/>
    <cellStyle name="Separador de milhares 7 4 200 2" xfId="31118"/>
    <cellStyle name="Separador de milhares 7 4 201" xfId="22017"/>
    <cellStyle name="Separador de milhares 7 4 201 2" xfId="31119"/>
    <cellStyle name="Separador de milhares 7 4 202" xfId="22018"/>
    <cellStyle name="Separador de milhares 7 4 202 2" xfId="31120"/>
    <cellStyle name="Separador de milhares 7 4 203" xfId="22019"/>
    <cellStyle name="Separador de milhares 7 4 203 2" xfId="31121"/>
    <cellStyle name="Separador de milhares 7 4 204" xfId="22020"/>
    <cellStyle name="Separador de milhares 7 4 204 2" xfId="31122"/>
    <cellStyle name="Separador de milhares 7 4 205" xfId="22021"/>
    <cellStyle name="Separador de milhares 7 4 205 2" xfId="31123"/>
    <cellStyle name="Separador de milhares 7 4 206" xfId="22022"/>
    <cellStyle name="Separador de milhares 7 4 206 2" xfId="31124"/>
    <cellStyle name="Separador de milhares 7 4 207" xfId="22023"/>
    <cellStyle name="Separador de milhares 7 4 207 2" xfId="31125"/>
    <cellStyle name="Separador de milhares 7 4 208" xfId="22024"/>
    <cellStyle name="Separador de milhares 7 4 208 2" xfId="31126"/>
    <cellStyle name="Separador de milhares 7 4 209" xfId="22025"/>
    <cellStyle name="Separador de milhares 7 4 209 2" xfId="31127"/>
    <cellStyle name="Separador de milhares 7 4 21" xfId="22026"/>
    <cellStyle name="Separador de milhares 7 4 21 2" xfId="31128"/>
    <cellStyle name="Separador de milhares 7 4 210" xfId="22027"/>
    <cellStyle name="Separador de milhares 7 4 210 2" xfId="31129"/>
    <cellStyle name="Separador de milhares 7 4 211" xfId="22028"/>
    <cellStyle name="Separador de milhares 7 4 211 2" xfId="31130"/>
    <cellStyle name="Separador de milhares 7 4 212" xfId="22029"/>
    <cellStyle name="Separador de milhares 7 4 212 2" xfId="31131"/>
    <cellStyle name="Separador de milhares 7 4 213" xfId="22030"/>
    <cellStyle name="Separador de milhares 7 4 213 2" xfId="31132"/>
    <cellStyle name="Separador de milhares 7 4 214" xfId="22031"/>
    <cellStyle name="Separador de milhares 7 4 214 2" xfId="31133"/>
    <cellStyle name="Separador de milhares 7 4 215" xfId="22032"/>
    <cellStyle name="Separador de milhares 7 4 215 2" xfId="31134"/>
    <cellStyle name="Separador de milhares 7 4 216" xfId="22033"/>
    <cellStyle name="Separador de milhares 7 4 216 2" xfId="31135"/>
    <cellStyle name="Separador de milhares 7 4 217" xfId="22034"/>
    <cellStyle name="Separador de milhares 7 4 217 2" xfId="31136"/>
    <cellStyle name="Separador de milhares 7 4 218" xfId="22035"/>
    <cellStyle name="Separador de milhares 7 4 218 2" xfId="31137"/>
    <cellStyle name="Separador de milhares 7 4 219" xfId="22036"/>
    <cellStyle name="Separador de milhares 7 4 219 2" xfId="31138"/>
    <cellStyle name="Separador de milhares 7 4 22" xfId="22037"/>
    <cellStyle name="Separador de milhares 7 4 22 2" xfId="31139"/>
    <cellStyle name="Separador de milhares 7 4 220" xfId="22038"/>
    <cellStyle name="Separador de milhares 7 4 220 2" xfId="31140"/>
    <cellStyle name="Separador de milhares 7 4 221" xfId="22039"/>
    <cellStyle name="Separador de milhares 7 4 221 2" xfId="31141"/>
    <cellStyle name="Separador de milhares 7 4 222" xfId="22040"/>
    <cellStyle name="Separador de milhares 7 4 222 2" xfId="31142"/>
    <cellStyle name="Separador de milhares 7 4 223" xfId="22041"/>
    <cellStyle name="Separador de milhares 7 4 223 2" xfId="31143"/>
    <cellStyle name="Separador de milhares 7 4 224" xfId="22042"/>
    <cellStyle name="Separador de milhares 7 4 224 2" xfId="31144"/>
    <cellStyle name="Separador de milhares 7 4 225" xfId="22043"/>
    <cellStyle name="Separador de milhares 7 4 225 2" xfId="22044"/>
    <cellStyle name="Separador de milhares 7 4 225 2 2" xfId="31146"/>
    <cellStyle name="Separador de milhares 7 4 225 3" xfId="22045"/>
    <cellStyle name="Separador de milhares 7 4 225 3 2" xfId="31147"/>
    <cellStyle name="Separador de milhares 7 4 225 4" xfId="22046"/>
    <cellStyle name="Separador de milhares 7 4 225 4 2" xfId="31148"/>
    <cellStyle name="Separador de milhares 7 4 226" xfId="22047"/>
    <cellStyle name="Separador de milhares 7 4 226 2" xfId="31149"/>
    <cellStyle name="Separador de milhares 7 4 227" xfId="22048"/>
    <cellStyle name="Separador de milhares 7 4 227 2" xfId="31150"/>
    <cellStyle name="Separador de milhares 7 4 228" xfId="22049"/>
    <cellStyle name="Separador de milhares 7 4 228 2" xfId="31151"/>
    <cellStyle name="Separador de milhares 7 4 229" xfId="22050"/>
    <cellStyle name="Separador de milhares 7 4 229 2" xfId="31152"/>
    <cellStyle name="Separador de milhares 7 4 23" xfId="22051"/>
    <cellStyle name="Separador de milhares 7 4 23 2" xfId="31153"/>
    <cellStyle name="Separador de milhares 7 4 230" xfId="22052"/>
    <cellStyle name="Separador de milhares 7 4 230 2" xfId="31154"/>
    <cellStyle name="Separador de milhares 7 4 231" xfId="22053"/>
    <cellStyle name="Separador de milhares 7 4 231 2" xfId="31155"/>
    <cellStyle name="Separador de milhares 7 4 232" xfId="22054"/>
    <cellStyle name="Separador de milhares 7 4 232 2" xfId="31156"/>
    <cellStyle name="Separador de milhares 7 4 233" xfId="22055"/>
    <cellStyle name="Separador de milhares 7 4 233 2" xfId="31157"/>
    <cellStyle name="Separador de milhares 7 4 234" xfId="22056"/>
    <cellStyle name="Separador de milhares 7 4 234 2" xfId="31158"/>
    <cellStyle name="Separador de milhares 7 4 235" xfId="22057"/>
    <cellStyle name="Separador de milhares 7 4 235 2" xfId="31159"/>
    <cellStyle name="Separador de milhares 7 4 236" xfId="22058"/>
    <cellStyle name="Separador de milhares 7 4 236 2" xfId="31160"/>
    <cellStyle name="Separador de milhares 7 4 237" xfId="22059"/>
    <cellStyle name="Separador de milhares 7 4 237 2" xfId="31161"/>
    <cellStyle name="Separador de milhares 7 4 238" xfId="22060"/>
    <cellStyle name="Separador de milhares 7 4 238 2" xfId="31162"/>
    <cellStyle name="Separador de milhares 7 4 239" xfId="22061"/>
    <cellStyle name="Separador de milhares 7 4 239 2" xfId="31163"/>
    <cellStyle name="Separador de milhares 7 4 24" xfId="22062"/>
    <cellStyle name="Separador de milhares 7 4 24 2" xfId="31164"/>
    <cellStyle name="Separador de milhares 7 4 240" xfId="30988"/>
    <cellStyle name="Separador de milhares 7 4 25" xfId="22063"/>
    <cellStyle name="Separador de milhares 7 4 25 2" xfId="31165"/>
    <cellStyle name="Separador de milhares 7 4 26" xfId="22064"/>
    <cellStyle name="Separador de milhares 7 4 26 2" xfId="31166"/>
    <cellStyle name="Separador de milhares 7 4 27" xfId="22065"/>
    <cellStyle name="Separador de milhares 7 4 27 2" xfId="31167"/>
    <cellStyle name="Separador de milhares 7 4 28" xfId="22066"/>
    <cellStyle name="Separador de milhares 7 4 28 2" xfId="31168"/>
    <cellStyle name="Separador de milhares 7 4 29" xfId="22067"/>
    <cellStyle name="Separador de milhares 7 4 29 2" xfId="31169"/>
    <cellStyle name="Separador de milhares 7 4 3" xfId="22068"/>
    <cellStyle name="Separador de milhares 7 4 3 10" xfId="22069"/>
    <cellStyle name="Separador de milhares 7 4 3 10 2" xfId="31170"/>
    <cellStyle name="Separador de milhares 7 4 3 11" xfId="22070"/>
    <cellStyle name="Separador de milhares 7 4 3 11 2" xfId="31171"/>
    <cellStyle name="Separador de milhares 7 4 3 12" xfId="22071"/>
    <cellStyle name="Separador de milhares 7 4 3 12 2" xfId="31172"/>
    <cellStyle name="Separador de milhares 7 4 3 13" xfId="22072"/>
    <cellStyle name="Separador de milhares 7 4 3 13 2" xfId="31173"/>
    <cellStyle name="Separador de milhares 7 4 3 14" xfId="22073"/>
    <cellStyle name="Separador de milhares 7 4 3 14 2" xfId="31174"/>
    <cellStyle name="Separador de milhares 7 4 3 15" xfId="22074"/>
    <cellStyle name="Separador de milhares 7 4 3 15 2" xfId="31175"/>
    <cellStyle name="Separador de milhares 7 4 3 16" xfId="22075"/>
    <cellStyle name="Separador de milhares 7 4 3 16 2" xfId="31176"/>
    <cellStyle name="Separador de milhares 7 4 3 17" xfId="22076"/>
    <cellStyle name="Separador de milhares 7 4 3 17 2" xfId="31177"/>
    <cellStyle name="Separador de milhares 7 4 3 18" xfId="22077"/>
    <cellStyle name="Separador de milhares 7 4 3 18 2" xfId="31178"/>
    <cellStyle name="Separador de milhares 7 4 3 19" xfId="22078"/>
    <cellStyle name="Separador de milhares 7 4 3 19 2" xfId="31179"/>
    <cellStyle name="Separador de milhares 7 4 3 2" xfId="22079"/>
    <cellStyle name="Separador de milhares 7 4 3 2 2" xfId="31180"/>
    <cellStyle name="Separador de milhares 7 4 3 20" xfId="22080"/>
    <cellStyle name="Separador de milhares 7 4 3 20 2" xfId="31181"/>
    <cellStyle name="Separador de milhares 7 4 3 21" xfId="22081"/>
    <cellStyle name="Separador de milhares 7 4 3 21 2" xfId="31182"/>
    <cellStyle name="Separador de milhares 7 4 3 22" xfId="22082"/>
    <cellStyle name="Separador de milhares 7 4 3 22 2" xfId="31183"/>
    <cellStyle name="Separador de milhares 7 4 3 23" xfId="22083"/>
    <cellStyle name="Separador de milhares 7 4 3 23 2" xfId="31184"/>
    <cellStyle name="Separador de milhares 7 4 3 24" xfId="22084"/>
    <cellStyle name="Separador de milhares 7 4 3 24 2" xfId="31185"/>
    <cellStyle name="Separador de milhares 7 4 3 25" xfId="22085"/>
    <cellStyle name="Separador de milhares 7 4 3 25 2" xfId="31186"/>
    <cellStyle name="Separador de milhares 7 4 3 26" xfId="22086"/>
    <cellStyle name="Separador de milhares 7 4 3 26 2" xfId="31187"/>
    <cellStyle name="Separador de milhares 7 4 3 27" xfId="22087"/>
    <cellStyle name="Separador de milhares 7 4 3 27 2" xfId="31188"/>
    <cellStyle name="Separador de milhares 7 4 3 28" xfId="22088"/>
    <cellStyle name="Separador de milhares 7 4 3 28 2" xfId="31189"/>
    <cellStyle name="Separador de milhares 7 4 3 29" xfId="22089"/>
    <cellStyle name="Separador de milhares 7 4 3 29 2" xfId="31190"/>
    <cellStyle name="Separador de milhares 7 4 3 3" xfId="22090"/>
    <cellStyle name="Separador de milhares 7 4 3 3 2" xfId="31191"/>
    <cellStyle name="Separador de milhares 7 4 3 30" xfId="22091"/>
    <cellStyle name="Separador de milhares 7 4 3 30 2" xfId="31192"/>
    <cellStyle name="Separador de milhares 7 4 3 31" xfId="22092"/>
    <cellStyle name="Separador de milhares 7 4 3 31 2" xfId="31193"/>
    <cellStyle name="Separador de milhares 7 4 3 32" xfId="22093"/>
    <cellStyle name="Separador de milhares 7 4 3 32 2" xfId="31194"/>
    <cellStyle name="Separador de milhares 7 4 3 33" xfId="22094"/>
    <cellStyle name="Separador de milhares 7 4 3 33 2" xfId="31195"/>
    <cellStyle name="Separador de milhares 7 4 3 34" xfId="22095"/>
    <cellStyle name="Separador de milhares 7 4 3 34 2" xfId="31196"/>
    <cellStyle name="Separador de milhares 7 4 3 35" xfId="22096"/>
    <cellStyle name="Separador de milhares 7 4 3 35 2" xfId="31197"/>
    <cellStyle name="Separador de milhares 7 4 3 36" xfId="22097"/>
    <cellStyle name="Separador de milhares 7 4 3 36 2" xfId="31198"/>
    <cellStyle name="Separador de milhares 7 4 3 37" xfId="22098"/>
    <cellStyle name="Separador de milhares 7 4 3 37 2" xfId="31199"/>
    <cellStyle name="Separador de milhares 7 4 3 38" xfId="22099"/>
    <cellStyle name="Separador de milhares 7 4 3 38 2" xfId="31200"/>
    <cellStyle name="Separador de milhares 7 4 3 39" xfId="22100"/>
    <cellStyle name="Separador de milhares 7 4 3 39 2" xfId="31201"/>
    <cellStyle name="Separador de milhares 7 4 3 4" xfId="22101"/>
    <cellStyle name="Separador de milhares 7 4 3 4 2" xfId="31202"/>
    <cellStyle name="Separador de milhares 7 4 3 40" xfId="22102"/>
    <cellStyle name="Separador de milhares 7 4 3 40 2" xfId="31203"/>
    <cellStyle name="Separador de milhares 7 4 3 41" xfId="22103"/>
    <cellStyle name="Separador de milhares 7 4 3 41 2" xfId="31204"/>
    <cellStyle name="Separador de milhares 7 4 3 42" xfId="22104"/>
    <cellStyle name="Separador de milhares 7 4 3 42 2" xfId="31205"/>
    <cellStyle name="Separador de milhares 7 4 3 43" xfId="22105"/>
    <cellStyle name="Separador de milhares 7 4 3 43 2" xfId="31206"/>
    <cellStyle name="Separador de milhares 7 4 3 44" xfId="22106"/>
    <cellStyle name="Separador de milhares 7 4 3 44 2" xfId="31207"/>
    <cellStyle name="Separador de milhares 7 4 3 45" xfId="22107"/>
    <cellStyle name="Separador de milhares 7 4 3 45 2" xfId="31208"/>
    <cellStyle name="Separador de milhares 7 4 3 46" xfId="22108"/>
    <cellStyle name="Separador de milhares 7 4 3 46 2" xfId="31209"/>
    <cellStyle name="Separador de milhares 7 4 3 47" xfId="22109"/>
    <cellStyle name="Separador de milhares 7 4 3 47 2" xfId="31210"/>
    <cellStyle name="Separador de milhares 7 4 3 48" xfId="22110"/>
    <cellStyle name="Separador de milhares 7 4 3 48 2" xfId="31211"/>
    <cellStyle name="Separador de milhares 7 4 3 49" xfId="22111"/>
    <cellStyle name="Separador de milhares 7 4 3 49 2" xfId="31212"/>
    <cellStyle name="Separador de milhares 7 4 3 5" xfId="22112"/>
    <cellStyle name="Separador de milhares 7 4 3 5 2" xfId="31213"/>
    <cellStyle name="Separador de milhares 7 4 3 50" xfId="22113"/>
    <cellStyle name="Separador de milhares 7 4 3 50 2" xfId="31214"/>
    <cellStyle name="Separador de milhares 7 4 3 51" xfId="22114"/>
    <cellStyle name="Separador de milhares 7 4 3 51 2" xfId="31215"/>
    <cellStyle name="Separador de milhares 7 4 3 52" xfId="22115"/>
    <cellStyle name="Separador de milhares 7 4 3 52 2" xfId="31216"/>
    <cellStyle name="Separador de milhares 7 4 3 53" xfId="22116"/>
    <cellStyle name="Separador de milhares 7 4 3 53 2" xfId="31217"/>
    <cellStyle name="Separador de milhares 7 4 3 54" xfId="22117"/>
    <cellStyle name="Separador de milhares 7 4 3 54 2" xfId="31218"/>
    <cellStyle name="Separador de milhares 7 4 3 55" xfId="22118"/>
    <cellStyle name="Separador de milhares 7 4 3 55 2" xfId="31219"/>
    <cellStyle name="Separador de milhares 7 4 3 56" xfId="22119"/>
    <cellStyle name="Separador de milhares 7 4 3 56 2" xfId="31220"/>
    <cellStyle name="Separador de milhares 7 4 3 56 2 2" xfId="22120"/>
    <cellStyle name="Separador de milhares 7 4 3 6" xfId="22121"/>
    <cellStyle name="Separador de milhares 7 4 3 6 2" xfId="31222"/>
    <cellStyle name="Separador de milhares 7 4 3 7" xfId="22122"/>
    <cellStyle name="Separador de milhares 7 4 3 7 2" xfId="31223"/>
    <cellStyle name="Separador de milhares 7 4 3 8" xfId="22123"/>
    <cellStyle name="Separador de milhares 7 4 3 8 2" xfId="31224"/>
    <cellStyle name="Separador de milhares 7 4 3 9" xfId="22124"/>
    <cellStyle name="Separador de milhares 7 4 3 9 2" xfId="31225"/>
    <cellStyle name="Separador de milhares 7 4 30" xfId="22125"/>
    <cellStyle name="Separador de milhares 7 4 30 2" xfId="31226"/>
    <cellStyle name="Separador de milhares 7 4 31" xfId="22126"/>
    <cellStyle name="Separador de milhares 7 4 31 2" xfId="31227"/>
    <cellStyle name="Separador de milhares 7 4 32" xfId="22127"/>
    <cellStyle name="Separador de milhares 7 4 32 2" xfId="31228"/>
    <cellStyle name="Separador de milhares 7 4 33" xfId="22128"/>
    <cellStyle name="Separador de milhares 7 4 33 2" xfId="31229"/>
    <cellStyle name="Separador de milhares 7 4 34" xfId="22129"/>
    <cellStyle name="Separador de milhares 7 4 34 2" xfId="31230"/>
    <cellStyle name="Separador de milhares 7 4 35" xfId="22130"/>
    <cellStyle name="Separador de milhares 7 4 35 2" xfId="31231"/>
    <cellStyle name="Separador de milhares 7 4 36" xfId="22131"/>
    <cellStyle name="Separador de milhares 7 4 36 2" xfId="31232"/>
    <cellStyle name="Separador de milhares 7 4 37" xfId="22132"/>
    <cellStyle name="Separador de milhares 7 4 37 2" xfId="31233"/>
    <cellStyle name="Separador de milhares 7 4 38" xfId="22133"/>
    <cellStyle name="Separador de milhares 7 4 38 2" xfId="31234"/>
    <cellStyle name="Separador de milhares 7 4 39" xfId="22134"/>
    <cellStyle name="Separador de milhares 7 4 39 2" xfId="31235"/>
    <cellStyle name="Separador de milhares 7 4 4" xfId="22135"/>
    <cellStyle name="Separador de milhares 7 4 4 2" xfId="31236"/>
    <cellStyle name="Separador de milhares 7 4 40" xfId="22136"/>
    <cellStyle name="Separador de milhares 7 4 40 2" xfId="31237"/>
    <cellStyle name="Separador de milhares 7 4 41" xfId="22137"/>
    <cellStyle name="Separador de milhares 7 4 41 2" xfId="31238"/>
    <cellStyle name="Separador de milhares 7 4 42" xfId="22138"/>
    <cellStyle name="Separador de milhares 7 4 42 2" xfId="31239"/>
    <cellStyle name="Separador de milhares 7 4 43" xfId="22139"/>
    <cellStyle name="Separador de milhares 7 4 43 2" xfId="31240"/>
    <cellStyle name="Separador de milhares 7 4 44" xfId="22140"/>
    <cellStyle name="Separador de milhares 7 4 44 2" xfId="31241"/>
    <cellStyle name="Separador de milhares 7 4 45" xfId="22141"/>
    <cellStyle name="Separador de milhares 7 4 45 2" xfId="31242"/>
    <cellStyle name="Separador de milhares 7 4 46" xfId="22142"/>
    <cellStyle name="Separador de milhares 7 4 46 2" xfId="31243"/>
    <cellStyle name="Separador de milhares 7 4 47" xfId="22143"/>
    <cellStyle name="Separador de milhares 7 4 47 2" xfId="31244"/>
    <cellStyle name="Separador de milhares 7 4 48" xfId="22144"/>
    <cellStyle name="Separador de milhares 7 4 48 2" xfId="31245"/>
    <cellStyle name="Separador de milhares 7 4 49" xfId="22145"/>
    <cellStyle name="Separador de milhares 7 4 49 2" xfId="31246"/>
    <cellStyle name="Separador de milhares 7 4 5" xfId="22146"/>
    <cellStyle name="Separador de milhares 7 4 5 2" xfId="31247"/>
    <cellStyle name="Separador de milhares 7 4 50" xfId="22147"/>
    <cellStyle name="Separador de milhares 7 4 50 2" xfId="31248"/>
    <cellStyle name="Separador de milhares 7 4 51" xfId="22148"/>
    <cellStyle name="Separador de milhares 7 4 51 2" xfId="31249"/>
    <cellStyle name="Separador de milhares 7 4 52" xfId="22149"/>
    <cellStyle name="Separador de milhares 7 4 52 2" xfId="31250"/>
    <cellStyle name="Separador de milhares 7 4 53" xfId="22150"/>
    <cellStyle name="Separador de milhares 7 4 53 2" xfId="31251"/>
    <cellStyle name="Separador de milhares 7 4 54" xfId="22151"/>
    <cellStyle name="Separador de milhares 7 4 54 2" xfId="31252"/>
    <cellStyle name="Separador de milhares 7 4 55" xfId="22152"/>
    <cellStyle name="Separador de milhares 7 4 55 2" xfId="31253"/>
    <cellStyle name="Separador de milhares 7 4 56" xfId="22153"/>
    <cellStyle name="Separador de milhares 7 4 56 2" xfId="31254"/>
    <cellStyle name="Separador de milhares 7 4 57" xfId="22154"/>
    <cellStyle name="Separador de milhares 7 4 57 2" xfId="31255"/>
    <cellStyle name="Separador de milhares 7 4 58" xfId="22155"/>
    <cellStyle name="Separador de milhares 7 4 58 2" xfId="31256"/>
    <cellStyle name="Separador de milhares 7 4 59" xfId="22156"/>
    <cellStyle name="Separador de milhares 7 4 59 2" xfId="31257"/>
    <cellStyle name="Separador de milhares 7 4 6" xfId="22157"/>
    <cellStyle name="Separador de milhares 7 4 6 2" xfId="31258"/>
    <cellStyle name="Separador de milhares 7 4 60" xfId="22158"/>
    <cellStyle name="Separador de milhares 7 4 60 2" xfId="31259"/>
    <cellStyle name="Separador de milhares 7 4 61" xfId="22159"/>
    <cellStyle name="Separador de milhares 7 4 61 2" xfId="31260"/>
    <cellStyle name="Separador de milhares 7 4 62" xfId="22160"/>
    <cellStyle name="Separador de milhares 7 4 62 2" xfId="31261"/>
    <cellStyle name="Separador de milhares 7 4 63" xfId="22161"/>
    <cellStyle name="Separador de milhares 7 4 63 2" xfId="31262"/>
    <cellStyle name="Separador de milhares 7 4 64" xfId="22162"/>
    <cellStyle name="Separador de milhares 7 4 64 2" xfId="31263"/>
    <cellStyle name="Separador de milhares 7 4 65" xfId="22163"/>
    <cellStyle name="Separador de milhares 7 4 65 2" xfId="31264"/>
    <cellStyle name="Separador de milhares 7 4 66" xfId="22164"/>
    <cellStyle name="Separador de milhares 7 4 66 2" xfId="31265"/>
    <cellStyle name="Separador de milhares 7 4 67" xfId="22165"/>
    <cellStyle name="Separador de milhares 7 4 67 2" xfId="31266"/>
    <cellStyle name="Separador de milhares 7 4 68" xfId="22166"/>
    <cellStyle name="Separador de milhares 7 4 68 2" xfId="31267"/>
    <cellStyle name="Separador de milhares 7 4 69" xfId="22167"/>
    <cellStyle name="Separador de milhares 7 4 69 2" xfId="31268"/>
    <cellStyle name="Separador de milhares 7 4 7" xfId="22168"/>
    <cellStyle name="Separador de milhares 7 4 7 2" xfId="31269"/>
    <cellStyle name="Separador de milhares 7 4 70" xfId="22169"/>
    <cellStyle name="Separador de milhares 7 4 70 2" xfId="31270"/>
    <cellStyle name="Separador de milhares 7 4 71" xfId="22170"/>
    <cellStyle name="Separador de milhares 7 4 71 2" xfId="31271"/>
    <cellStyle name="Separador de milhares 7 4 72" xfId="22171"/>
    <cellStyle name="Separador de milhares 7 4 72 2" xfId="31272"/>
    <cellStyle name="Separador de milhares 7 4 73" xfId="22172"/>
    <cellStyle name="Separador de milhares 7 4 74" xfId="22173"/>
    <cellStyle name="Separador de milhares 7 4 75" xfId="22174"/>
    <cellStyle name="Separador de milhares 7 4 76" xfId="22175"/>
    <cellStyle name="Separador de milhares 7 4 77" xfId="22176"/>
    <cellStyle name="Separador de milhares 7 4 78" xfId="22177"/>
    <cellStyle name="Separador de milhares 7 4 79" xfId="22178"/>
    <cellStyle name="Separador de milhares 7 4 8" xfId="22179"/>
    <cellStyle name="Separador de milhares 7 4 8 2" xfId="31279"/>
    <cellStyle name="Separador de milhares 7 4 80" xfId="22180"/>
    <cellStyle name="Separador de milhares 7 4 81" xfId="22181"/>
    <cellStyle name="Separador de milhares 7 4 82" xfId="22182"/>
    <cellStyle name="Separador de milhares 7 4 83" xfId="22183"/>
    <cellStyle name="Separador de milhares 7 4 84" xfId="22184"/>
    <cellStyle name="Separador de milhares 7 4 85" xfId="22185"/>
    <cellStyle name="Separador de milhares 7 4 86" xfId="22186"/>
    <cellStyle name="Separador de milhares 7 4 87" xfId="22187"/>
    <cellStyle name="Separador de milhares 7 4 88" xfId="22188"/>
    <cellStyle name="Separador de milhares 7 4 88 2" xfId="31286"/>
    <cellStyle name="Separador de milhares 7 4 89" xfId="22189"/>
    <cellStyle name="Separador de milhares 7 4 9" xfId="22190"/>
    <cellStyle name="Separador de milhares 7 4 9 2" xfId="31288"/>
    <cellStyle name="Separador de milhares 7 4 90" xfId="22191"/>
    <cellStyle name="Separador de milhares 7 4 91" xfId="22192"/>
    <cellStyle name="Separador de milhares 7 4 92" xfId="22193"/>
    <cellStyle name="Separador de milhares 7 4 93" xfId="22194"/>
    <cellStyle name="Separador de milhares 7 4 94" xfId="22195"/>
    <cellStyle name="Separador de milhares 7 4 95" xfId="22196"/>
    <cellStyle name="Separador de milhares 7 4 96" xfId="22197"/>
    <cellStyle name="Separador de milhares 7 4 97" xfId="22198"/>
    <cellStyle name="Separador de milhares 7 4 98" xfId="22199"/>
    <cellStyle name="Separador de milhares 7 4 99" xfId="22200"/>
    <cellStyle name="Separador de milhares 7 40" xfId="22201"/>
    <cellStyle name="Separador de milhares 7 41" xfId="22202"/>
    <cellStyle name="Separador de milhares 7 42" xfId="22203"/>
    <cellStyle name="Separador de milhares 7 43" xfId="22204"/>
    <cellStyle name="Separador de milhares 7 44" xfId="22205"/>
    <cellStyle name="Separador de milhares 7 45" xfId="22206"/>
    <cellStyle name="Separador de milhares 7 46" xfId="22207"/>
    <cellStyle name="Separador de milhares 7 47" xfId="22208"/>
    <cellStyle name="Separador de milhares 7 48" xfId="22209"/>
    <cellStyle name="Separador de milhares 7 49" xfId="22210"/>
    <cellStyle name="Separador de milhares 7 5" xfId="22211"/>
    <cellStyle name="Separador de milhares 7 5 2" xfId="22212"/>
    <cellStyle name="Separador de milhares 7 5 2 2" xfId="31309"/>
    <cellStyle name="Separador de milhares 7 5 3" xfId="22213"/>
    <cellStyle name="Separador de milhares 7 5 3 2" xfId="31310"/>
    <cellStyle name="Separador de milhares 7 5 4" xfId="22214"/>
    <cellStyle name="Separador de milhares 7 5 4 2" xfId="31311"/>
    <cellStyle name="Separador de milhares 7 5 5" xfId="22215"/>
    <cellStyle name="Separador de milhares 7 5 5 2" xfId="31312"/>
    <cellStyle name="Separador de milhares 7 5 6" xfId="22216"/>
    <cellStyle name="Separador de milhares 7 5 6 2" xfId="31313"/>
    <cellStyle name="Separador de milhares 7 5 7" xfId="22217"/>
    <cellStyle name="Separador de milhares 7 5 7 2" xfId="31314"/>
    <cellStyle name="Separador de milhares 7 5 8" xfId="31308"/>
    <cellStyle name="Separador de milhares 7 50" xfId="22218"/>
    <cellStyle name="Separador de milhares 7 51" xfId="22219"/>
    <cellStyle name="Separador de milhares 7 52" xfId="22220"/>
    <cellStyle name="Separador de milhares 7 53" xfId="22221"/>
    <cellStyle name="Separador de milhares 7 54" xfId="22222"/>
    <cellStyle name="Separador de milhares 7 55" xfId="22223"/>
    <cellStyle name="Separador de milhares 7 56" xfId="22224"/>
    <cellStyle name="Separador de milhares 7 57" xfId="22225"/>
    <cellStyle name="Separador de milhares 7 58" xfId="22226"/>
    <cellStyle name="Separador de milhares 7 59" xfId="22227"/>
    <cellStyle name="Separador de milhares 7 6" xfId="22228"/>
    <cellStyle name="Separador de milhares 7 6 2" xfId="22229"/>
    <cellStyle name="Separador de milhares 7 6 2 2" xfId="31325"/>
    <cellStyle name="Separador de milhares 7 6 3" xfId="22230"/>
    <cellStyle name="Separador de milhares 7 6 3 2" xfId="31326"/>
    <cellStyle name="Separador de milhares 7 6 4" xfId="22231"/>
    <cellStyle name="Separador de milhares 7 6 4 2" xfId="31327"/>
    <cellStyle name="Separador de milhares 7 6 5" xfId="22232"/>
    <cellStyle name="Separador de milhares 7 6 5 2" xfId="31328"/>
    <cellStyle name="Separador de milhares 7 6 6" xfId="22233"/>
    <cellStyle name="Separador de milhares 7 6 6 2" xfId="31329"/>
    <cellStyle name="Separador de milhares 7 6 7" xfId="22234"/>
    <cellStyle name="Separador de milhares 7 6 7 2" xfId="31330"/>
    <cellStyle name="Separador de milhares 7 6 8" xfId="31324"/>
    <cellStyle name="Separador de milhares 7 60" xfId="22235"/>
    <cellStyle name="Separador de milhares 7 61" xfId="22236"/>
    <cellStyle name="Separador de milhares 7 62" xfId="22237"/>
    <cellStyle name="Separador de milhares 7 63" xfId="22238"/>
    <cellStyle name="Separador de milhares 7 64" xfId="22239"/>
    <cellStyle name="Separador de milhares 7 65" xfId="22240"/>
    <cellStyle name="Separador de milhares 7 66" xfId="22241"/>
    <cellStyle name="Separador de milhares 7 67" xfId="22242"/>
    <cellStyle name="Separador de milhares 7 68" xfId="22243"/>
    <cellStyle name="Separador de milhares 7 69" xfId="22244"/>
    <cellStyle name="Separador de milhares 7 7" xfId="22245"/>
    <cellStyle name="Separador de milhares 7 7 2" xfId="22246"/>
    <cellStyle name="Separador de milhares 7 7 2 2" xfId="31339"/>
    <cellStyle name="Separador de milhares 7 7 3" xfId="22247"/>
    <cellStyle name="Separador de milhares 7 7 3 2" xfId="31340"/>
    <cellStyle name="Separador de milhares 7 7 4" xfId="22248"/>
    <cellStyle name="Separador de milhares 7 7 4 2" xfId="31341"/>
    <cellStyle name="Separador de milhares 7 7 5" xfId="22249"/>
    <cellStyle name="Separador de milhares 7 7 5 2" xfId="31342"/>
    <cellStyle name="Separador de milhares 7 7 6" xfId="22250"/>
    <cellStyle name="Separador de milhares 7 7 6 2" xfId="31343"/>
    <cellStyle name="Separador de milhares 7 7 7" xfId="22251"/>
    <cellStyle name="Separador de milhares 7 7 7 2" xfId="31344"/>
    <cellStyle name="Separador de milhares 7 7 8" xfId="31338"/>
    <cellStyle name="Separador de milhares 7 70" xfId="22252"/>
    <cellStyle name="Separador de milhares 7 71" xfId="22253"/>
    <cellStyle name="Separador de milhares 7 72" xfId="22254"/>
    <cellStyle name="Separador de milhares 7 73" xfId="22255"/>
    <cellStyle name="Separador de milhares 7 74" xfId="22256"/>
    <cellStyle name="Separador de milhares 7 75" xfId="22257"/>
    <cellStyle name="Separador de milhares 7 76" xfId="22258"/>
    <cellStyle name="Separador de milhares 7 77" xfId="22259"/>
    <cellStyle name="Separador de milhares 7 78" xfId="22260"/>
    <cellStyle name="Separador de milhares 7 79" xfId="22261"/>
    <cellStyle name="Separador de milhares 7 8" xfId="22262"/>
    <cellStyle name="Separador de milhares 7 8 2" xfId="22263"/>
    <cellStyle name="Separador de milhares 7 8 2 2" xfId="31356"/>
    <cellStyle name="Separador de milhares 7 8 3" xfId="22264"/>
    <cellStyle name="Separador de milhares 7 8 3 2" xfId="31357"/>
    <cellStyle name="Separador de milhares 7 8 4" xfId="22265"/>
    <cellStyle name="Separador de milhares 7 8 4 2" xfId="31358"/>
    <cellStyle name="Separador de milhares 7 8 5" xfId="22266"/>
    <cellStyle name="Separador de milhares 7 8 5 2" xfId="31359"/>
    <cellStyle name="Separador de milhares 7 8 6" xfId="22267"/>
    <cellStyle name="Separador de milhares 7 8 6 2" xfId="31360"/>
    <cellStyle name="Separador de milhares 7 8 7" xfId="22268"/>
    <cellStyle name="Separador de milhares 7 8 7 2" xfId="31361"/>
    <cellStyle name="Separador de milhares 7 8 8" xfId="31355"/>
    <cellStyle name="Separador de milhares 7 80" xfId="22269"/>
    <cellStyle name="Separador de milhares 7 81" xfId="22270"/>
    <cellStyle name="Separador de milhares 7 82" xfId="22271"/>
    <cellStyle name="Separador de milhares 7 83" xfId="22272"/>
    <cellStyle name="Separador de milhares 7 84" xfId="22273"/>
    <cellStyle name="Separador de milhares 7 85" xfId="22274"/>
    <cellStyle name="Separador de milhares 7 86" xfId="22275"/>
    <cellStyle name="Separador de milhares 7 87" xfId="22276"/>
    <cellStyle name="Separador de milhares 7 87 2" xfId="22277"/>
    <cellStyle name="Separador de milhares 7 87 2 2" xfId="31369"/>
    <cellStyle name="Separador de milhares 7 87 3" xfId="22278"/>
    <cellStyle name="Separador de milhares 7 87 3 2" xfId="31370"/>
    <cellStyle name="Separador de milhares 7 88" xfId="22279"/>
    <cellStyle name="Separador de milhares 7 88 2" xfId="22280"/>
    <cellStyle name="Separador de milhares 7 88 2 2" xfId="31372"/>
    <cellStyle name="Separador de milhares 7 88 3" xfId="22281"/>
    <cellStyle name="Separador de milhares 7 88 3 2" xfId="31373"/>
    <cellStyle name="Separador de milhares 7 89" xfId="22282"/>
    <cellStyle name="Separador de milhares 7 89 2" xfId="22283"/>
    <cellStyle name="Separador de milhares 7 89 2 2" xfId="31375"/>
    <cellStyle name="Separador de milhares 7 9" xfId="22284"/>
    <cellStyle name="Separador de milhares 7 9 2" xfId="22285"/>
    <cellStyle name="Separador de milhares 7 9 2 2" xfId="31377"/>
    <cellStyle name="Separador de milhares 7 9 3" xfId="22286"/>
    <cellStyle name="Separador de milhares 7 9 3 2" xfId="31378"/>
    <cellStyle name="Separador de milhares 7 9 4" xfId="22287"/>
    <cellStyle name="Separador de milhares 7 9 4 2" xfId="31379"/>
    <cellStyle name="Separador de milhares 7 9 5" xfId="22288"/>
    <cellStyle name="Separador de milhares 7 9 5 2" xfId="31380"/>
    <cellStyle name="Separador de milhares 7 9 6" xfId="22289"/>
    <cellStyle name="Separador de milhares 7 9 6 2" xfId="31381"/>
    <cellStyle name="Separador de milhares 7 9 7" xfId="22290"/>
    <cellStyle name="Separador de milhares 7 9 7 2" xfId="31382"/>
    <cellStyle name="Separador de milhares 7 9 8" xfId="31376"/>
    <cellStyle name="Separador de milhares 7 90" xfId="22291"/>
    <cellStyle name="Separador de milhares 7 90 2" xfId="22292"/>
    <cellStyle name="Separador de milhares 7 90 2 2" xfId="31384"/>
    <cellStyle name="Separador de milhares 7 91" xfId="22293"/>
    <cellStyle name="Separador de milhares 7 91 2" xfId="22294"/>
    <cellStyle name="Separador de milhares 7 91 2 2" xfId="31385"/>
    <cellStyle name="Separador de milhares 7 92" xfId="22295"/>
    <cellStyle name="Separador de milhares 7 93" xfId="22296"/>
    <cellStyle name="Separador de milhares 7 94" xfId="22297"/>
    <cellStyle name="Separador de milhares 7 95" xfId="22298"/>
    <cellStyle name="Separador de milhares 7 96" xfId="22299"/>
    <cellStyle name="Separador de milhares 7 97" xfId="22300"/>
    <cellStyle name="Separador de milhares 7 98" xfId="30729"/>
    <cellStyle name="Separador de milhares 72" xfId="22301"/>
    <cellStyle name="Separador de milhares 72 2" xfId="22302"/>
    <cellStyle name="Separador de milhares 72 2 2" xfId="31390"/>
    <cellStyle name="Separador de milhares 72 3" xfId="22303"/>
    <cellStyle name="Separador de milhares 72 3 2" xfId="31391"/>
    <cellStyle name="Separador de milhares 72 4" xfId="22304"/>
    <cellStyle name="Separador de milhares 72 4 2" xfId="31392"/>
    <cellStyle name="Separador de milhares 72 5" xfId="31389"/>
    <cellStyle name="Separador de milhares 77" xfId="22305"/>
    <cellStyle name="Separador de milhares 77 2" xfId="22306"/>
    <cellStyle name="Separador de milhares 77 2 2" xfId="31394"/>
    <cellStyle name="Separador de milhares 77 3" xfId="22307"/>
    <cellStyle name="Separador de milhares 77 3 2" xfId="31395"/>
    <cellStyle name="Separador de milhares 77 4" xfId="22308"/>
    <cellStyle name="Separador de milhares 77 4 2" xfId="31396"/>
    <cellStyle name="Separador de milhares 77 5" xfId="31393"/>
    <cellStyle name="Separador de milhares 78" xfId="22309"/>
    <cellStyle name="Separador de milhares 78 2" xfId="22310"/>
    <cellStyle name="Separador de milhares 78 2 2" xfId="31398"/>
    <cellStyle name="Separador de milhares 78 3" xfId="22311"/>
    <cellStyle name="Separador de milhares 78 3 2" xfId="31399"/>
    <cellStyle name="Separador de milhares 78 4" xfId="22312"/>
    <cellStyle name="Separador de milhares 78 4 2" xfId="31400"/>
    <cellStyle name="Separador de milhares 78 5" xfId="31397"/>
    <cellStyle name="Separador de milhares 79" xfId="22313"/>
    <cellStyle name="Separador de milhares 79 2" xfId="22314"/>
    <cellStyle name="Separador de milhares 79 2 2" xfId="31402"/>
    <cellStyle name="Separador de milhares 79 3" xfId="22315"/>
    <cellStyle name="Separador de milhares 79 3 2" xfId="31403"/>
    <cellStyle name="Separador de milhares 79 4" xfId="22316"/>
    <cellStyle name="Separador de milhares 79 4 2" xfId="31404"/>
    <cellStyle name="Separador de milhares 79 5" xfId="31401"/>
    <cellStyle name="Separador de milhares 8" xfId="22317"/>
    <cellStyle name="Separador de milhares 8 10" xfId="22318"/>
    <cellStyle name="Separador de milhares 8 10 2" xfId="31406"/>
    <cellStyle name="Separador de milhares 8 100" xfId="22319"/>
    <cellStyle name="Separador de milhares 8 100 2" xfId="31407"/>
    <cellStyle name="Separador de milhares 8 101" xfId="22320"/>
    <cellStyle name="Separador de milhares 8 101 2" xfId="31408"/>
    <cellStyle name="Separador de milhares 8 102" xfId="22321"/>
    <cellStyle name="Separador de milhares 8 102 2" xfId="31409"/>
    <cellStyle name="Separador de milhares 8 103" xfId="22322"/>
    <cellStyle name="Separador de milhares 8 103 2" xfId="31410"/>
    <cellStyle name="Separador de milhares 8 104" xfId="22323"/>
    <cellStyle name="Separador de milhares 8 104 2" xfId="31411"/>
    <cellStyle name="Separador de milhares 8 105" xfId="22324"/>
    <cellStyle name="Separador de milhares 8 105 2" xfId="31412"/>
    <cellStyle name="Separador de milhares 8 106" xfId="22325"/>
    <cellStyle name="Separador de milhares 8 106 2" xfId="31413"/>
    <cellStyle name="Separador de milhares 8 107" xfId="22326"/>
    <cellStyle name="Separador de milhares 8 107 2" xfId="31414"/>
    <cellStyle name="Separador de milhares 8 108" xfId="22327"/>
    <cellStyle name="Separador de milhares 8 108 2" xfId="31415"/>
    <cellStyle name="Separador de milhares 8 109" xfId="22328"/>
    <cellStyle name="Separador de milhares 8 109 2" xfId="31416"/>
    <cellStyle name="Separador de milhares 8 11" xfId="22329"/>
    <cellStyle name="Separador de milhares 8 11 2" xfId="31417"/>
    <cellStyle name="Separador de milhares 8 110" xfId="22330"/>
    <cellStyle name="Separador de milhares 8 110 2" xfId="31418"/>
    <cellStyle name="Separador de milhares 8 111" xfId="22331"/>
    <cellStyle name="Separador de milhares 8 111 2" xfId="31419"/>
    <cellStyle name="Separador de milhares 8 112" xfId="22332"/>
    <cellStyle name="Separador de milhares 8 112 2" xfId="31420"/>
    <cellStyle name="Separador de milhares 8 113" xfId="22333"/>
    <cellStyle name="Separador de milhares 8 113 2" xfId="31421"/>
    <cellStyle name="Separador de milhares 8 114" xfId="22334"/>
    <cellStyle name="Separador de milhares 8 114 2" xfId="31422"/>
    <cellStyle name="Separador de milhares 8 115" xfId="22335"/>
    <cellStyle name="Separador de milhares 8 115 2" xfId="31423"/>
    <cellStyle name="Separador de milhares 8 116" xfId="22336"/>
    <cellStyle name="Separador de milhares 8 116 2" xfId="31424"/>
    <cellStyle name="Separador de milhares 8 117" xfId="22337"/>
    <cellStyle name="Separador de milhares 8 117 2" xfId="31425"/>
    <cellStyle name="Separador de milhares 8 118" xfId="22338"/>
    <cellStyle name="Separador de milhares 8 118 2" xfId="31426"/>
    <cellStyle name="Separador de milhares 8 119" xfId="22339"/>
    <cellStyle name="Separador de milhares 8 119 2" xfId="31427"/>
    <cellStyle name="Separador de milhares 8 12" xfId="22340"/>
    <cellStyle name="Separador de milhares 8 12 2" xfId="31428"/>
    <cellStyle name="Separador de milhares 8 120" xfId="22341"/>
    <cellStyle name="Separador de milhares 8 120 2" xfId="31429"/>
    <cellStyle name="Separador de milhares 8 121" xfId="22342"/>
    <cellStyle name="Separador de milhares 8 121 2" xfId="31430"/>
    <cellStyle name="Separador de milhares 8 122" xfId="22343"/>
    <cellStyle name="Separador de milhares 8 122 2" xfId="31431"/>
    <cellStyle name="Separador de milhares 8 123" xfId="22344"/>
    <cellStyle name="Separador de milhares 8 123 2" xfId="31432"/>
    <cellStyle name="Separador de milhares 8 124" xfId="22345"/>
    <cellStyle name="Separador de milhares 8 124 2" xfId="31433"/>
    <cellStyle name="Separador de milhares 8 125" xfId="22346"/>
    <cellStyle name="Separador de milhares 8 125 2" xfId="31434"/>
    <cellStyle name="Separador de milhares 8 126" xfId="22347"/>
    <cellStyle name="Separador de milhares 8 126 2" xfId="31435"/>
    <cellStyle name="Separador de milhares 8 127" xfId="22348"/>
    <cellStyle name="Separador de milhares 8 127 2" xfId="31436"/>
    <cellStyle name="Separador de milhares 8 128" xfId="22349"/>
    <cellStyle name="Separador de milhares 8 128 2" xfId="31437"/>
    <cellStyle name="Separador de milhares 8 129" xfId="22350"/>
    <cellStyle name="Separador de milhares 8 129 2" xfId="31438"/>
    <cellStyle name="Separador de milhares 8 13" xfId="22351"/>
    <cellStyle name="Separador de milhares 8 13 2" xfId="31439"/>
    <cellStyle name="Separador de milhares 8 130" xfId="22352"/>
    <cellStyle name="Separador de milhares 8 130 2" xfId="31440"/>
    <cellStyle name="Separador de milhares 8 131" xfId="22353"/>
    <cellStyle name="Separador de milhares 8 131 2" xfId="31441"/>
    <cellStyle name="Separador de milhares 8 132" xfId="22354"/>
    <cellStyle name="Separador de milhares 8 132 2" xfId="31442"/>
    <cellStyle name="Separador de milhares 8 133" xfId="22355"/>
    <cellStyle name="Separador de milhares 8 133 2" xfId="31443"/>
    <cellStyle name="Separador de milhares 8 134" xfId="22356"/>
    <cellStyle name="Separador de milhares 8 134 2" xfId="31444"/>
    <cellStyle name="Separador de milhares 8 135" xfId="22357"/>
    <cellStyle name="Separador de milhares 8 135 2" xfId="31445"/>
    <cellStyle name="Separador de milhares 8 136" xfId="22358"/>
    <cellStyle name="Separador de milhares 8 136 2" xfId="31446"/>
    <cellStyle name="Separador de milhares 8 137" xfId="22359"/>
    <cellStyle name="Separador de milhares 8 137 2" xfId="31447"/>
    <cellStyle name="Separador de milhares 8 138" xfId="22360"/>
    <cellStyle name="Separador de milhares 8 138 2" xfId="31448"/>
    <cellStyle name="Separador de milhares 8 139" xfId="22361"/>
    <cellStyle name="Separador de milhares 8 139 2" xfId="31449"/>
    <cellStyle name="Separador de milhares 8 14" xfId="22362"/>
    <cellStyle name="Separador de milhares 8 14 2" xfId="31450"/>
    <cellStyle name="Separador de milhares 8 140" xfId="22363"/>
    <cellStyle name="Separador de milhares 8 140 2" xfId="31451"/>
    <cellStyle name="Separador de milhares 8 141" xfId="22364"/>
    <cellStyle name="Separador de milhares 8 141 2" xfId="31452"/>
    <cellStyle name="Separador de milhares 8 142" xfId="22365"/>
    <cellStyle name="Separador de milhares 8 142 2" xfId="31453"/>
    <cellStyle name="Separador de milhares 8 143" xfId="22366"/>
    <cellStyle name="Separador de milhares 8 143 2" xfId="31454"/>
    <cellStyle name="Separador de milhares 8 144" xfId="22367"/>
    <cellStyle name="Separador de milhares 8 144 2" xfId="31455"/>
    <cellStyle name="Separador de milhares 8 145" xfId="22368"/>
    <cellStyle name="Separador de milhares 8 145 2" xfId="31456"/>
    <cellStyle name="Separador de milhares 8 146" xfId="22369"/>
    <cellStyle name="Separador de milhares 8 146 2" xfId="31457"/>
    <cellStyle name="Separador de milhares 8 147" xfId="22370"/>
    <cellStyle name="Separador de milhares 8 147 2" xfId="31458"/>
    <cellStyle name="Separador de milhares 8 148" xfId="22371"/>
    <cellStyle name="Separador de milhares 8 148 2" xfId="31459"/>
    <cellStyle name="Separador de milhares 8 149" xfId="22372"/>
    <cellStyle name="Separador de milhares 8 149 2" xfId="31460"/>
    <cellStyle name="Separador de milhares 8 15" xfId="22373"/>
    <cellStyle name="Separador de milhares 8 15 2" xfId="31461"/>
    <cellStyle name="Separador de milhares 8 150" xfId="22374"/>
    <cellStyle name="Separador de milhares 8 150 2" xfId="31462"/>
    <cellStyle name="Separador de milhares 8 151" xfId="22375"/>
    <cellStyle name="Separador de milhares 8 151 2" xfId="31463"/>
    <cellStyle name="Separador de milhares 8 152" xfId="22376"/>
    <cellStyle name="Separador de milhares 8 152 2" xfId="31464"/>
    <cellStyle name="Separador de milhares 8 153" xfId="22377"/>
    <cellStyle name="Separador de milhares 8 153 2" xfId="31465"/>
    <cellStyle name="Separador de milhares 8 154" xfId="22378"/>
    <cellStyle name="Separador de milhares 8 154 2" xfId="31466"/>
    <cellStyle name="Separador de milhares 8 155" xfId="22379"/>
    <cellStyle name="Separador de milhares 8 155 2" xfId="31467"/>
    <cellStyle name="Separador de milhares 8 156" xfId="22380"/>
    <cellStyle name="Separador de milhares 8 156 2" xfId="31468"/>
    <cellStyle name="Separador de milhares 8 157" xfId="22381"/>
    <cellStyle name="Separador de milhares 8 157 2" xfId="31469"/>
    <cellStyle name="Separador de milhares 8 158" xfId="22382"/>
    <cellStyle name="Separador de milhares 8 158 2" xfId="31470"/>
    <cellStyle name="Separador de milhares 8 159" xfId="22383"/>
    <cellStyle name="Separador de milhares 8 159 2" xfId="31471"/>
    <cellStyle name="Separador de milhares 8 16" xfId="22384"/>
    <cellStyle name="Separador de milhares 8 16 2" xfId="31472"/>
    <cellStyle name="Separador de milhares 8 160" xfId="22385"/>
    <cellStyle name="Separador de milhares 8 160 2" xfId="31473"/>
    <cellStyle name="Separador de milhares 8 161" xfId="22386"/>
    <cellStyle name="Separador de milhares 8 161 2" xfId="31474"/>
    <cellStyle name="Separador de milhares 8 162" xfId="22387"/>
    <cellStyle name="Separador de milhares 8 162 2" xfId="31475"/>
    <cellStyle name="Separador de milhares 8 163" xfId="22388"/>
    <cellStyle name="Separador de milhares 8 163 2" xfId="31476"/>
    <cellStyle name="Separador de milhares 8 164" xfId="22389"/>
    <cellStyle name="Separador de milhares 8 164 2" xfId="31477"/>
    <cellStyle name="Separador de milhares 8 165" xfId="22390"/>
    <cellStyle name="Separador de milhares 8 165 2" xfId="31478"/>
    <cellStyle name="Separador de milhares 8 166" xfId="22391"/>
    <cellStyle name="Separador de milhares 8 166 2" xfId="31479"/>
    <cellStyle name="Separador de milhares 8 167" xfId="22392"/>
    <cellStyle name="Separador de milhares 8 167 2" xfId="31480"/>
    <cellStyle name="Separador de milhares 8 168" xfId="22393"/>
    <cellStyle name="Separador de milhares 8 168 2" xfId="31481"/>
    <cellStyle name="Separador de milhares 8 169" xfId="22394"/>
    <cellStyle name="Separador de milhares 8 169 2" xfId="31482"/>
    <cellStyle name="Separador de milhares 8 17" xfId="22395"/>
    <cellStyle name="Separador de milhares 8 17 2" xfId="31483"/>
    <cellStyle name="Separador de milhares 8 170" xfId="22396"/>
    <cellStyle name="Separador de milhares 8 170 2" xfId="31484"/>
    <cellStyle name="Separador de milhares 8 171" xfId="22397"/>
    <cellStyle name="Separador de milhares 8 171 2" xfId="31485"/>
    <cellStyle name="Separador de milhares 8 172" xfId="22398"/>
    <cellStyle name="Separador de milhares 8 172 2" xfId="31486"/>
    <cellStyle name="Separador de milhares 8 173" xfId="22399"/>
    <cellStyle name="Separador de milhares 8 173 2" xfId="31487"/>
    <cellStyle name="Separador de milhares 8 174" xfId="22400"/>
    <cellStyle name="Separador de milhares 8 174 2" xfId="31488"/>
    <cellStyle name="Separador de milhares 8 175" xfId="22401"/>
    <cellStyle name="Separador de milhares 8 175 2" xfId="31489"/>
    <cellStyle name="Separador de milhares 8 176" xfId="22402"/>
    <cellStyle name="Separador de milhares 8 176 2" xfId="31490"/>
    <cellStyle name="Separador de milhares 8 177" xfId="22403"/>
    <cellStyle name="Separador de milhares 8 177 2" xfId="31491"/>
    <cellStyle name="Separador de milhares 8 178" xfId="22404"/>
    <cellStyle name="Separador de milhares 8 178 2" xfId="31492"/>
    <cellStyle name="Separador de milhares 8 179" xfId="22405"/>
    <cellStyle name="Separador de milhares 8 179 2" xfId="31493"/>
    <cellStyle name="Separador de milhares 8 18" xfId="22406"/>
    <cellStyle name="Separador de milhares 8 18 2" xfId="31494"/>
    <cellStyle name="Separador de milhares 8 180" xfId="22407"/>
    <cellStyle name="Separador de milhares 8 180 2" xfId="31495"/>
    <cellStyle name="Separador de milhares 8 181" xfId="22408"/>
    <cellStyle name="Separador de milhares 8 181 2" xfId="31496"/>
    <cellStyle name="Separador de milhares 8 182" xfId="22409"/>
    <cellStyle name="Separador de milhares 8 182 2" xfId="31497"/>
    <cellStyle name="Separador de milhares 8 183" xfId="22410"/>
    <cellStyle name="Separador de milhares 8 183 2" xfId="31498"/>
    <cellStyle name="Separador de milhares 8 184" xfId="22411"/>
    <cellStyle name="Separador de milhares 8 184 2" xfId="31499"/>
    <cellStyle name="Separador de milhares 8 185" xfId="22412"/>
    <cellStyle name="Separador de milhares 8 185 2" xfId="31500"/>
    <cellStyle name="Separador de milhares 8 186" xfId="22413"/>
    <cellStyle name="Separador de milhares 8 186 2" xfId="31501"/>
    <cellStyle name="Separador de milhares 8 187" xfId="22414"/>
    <cellStyle name="Separador de milhares 8 187 2" xfId="31502"/>
    <cellStyle name="Separador de milhares 8 188" xfId="22415"/>
    <cellStyle name="Separador de milhares 8 188 2" xfId="31503"/>
    <cellStyle name="Separador de milhares 8 189" xfId="31405"/>
    <cellStyle name="Separador de milhares 8 19" xfId="22416"/>
    <cellStyle name="Separador de milhares 8 19 2" xfId="31504"/>
    <cellStyle name="Separador de milhares 8 2" xfId="22417"/>
    <cellStyle name="Separador de milhares 8 2 2" xfId="31505"/>
    <cellStyle name="Separador de milhares 8 20" xfId="22418"/>
    <cellStyle name="Separador de milhares 8 20 2" xfId="31506"/>
    <cellStyle name="Separador de milhares 8 21" xfId="22419"/>
    <cellStyle name="Separador de milhares 8 21 2" xfId="31507"/>
    <cellStyle name="Separador de milhares 8 22" xfId="22420"/>
    <cellStyle name="Separador de milhares 8 22 2" xfId="31508"/>
    <cellStyle name="Separador de milhares 8 23" xfId="22421"/>
    <cellStyle name="Separador de milhares 8 23 2" xfId="31509"/>
    <cellStyle name="Separador de milhares 8 24" xfId="22422"/>
    <cellStyle name="Separador de milhares 8 24 2" xfId="31510"/>
    <cellStyle name="Separador de milhares 8 25" xfId="22423"/>
    <cellStyle name="Separador de milhares 8 25 2" xfId="31511"/>
    <cellStyle name="Separador de milhares 8 26" xfId="22424"/>
    <cellStyle name="Separador de milhares 8 26 2" xfId="31512"/>
    <cellStyle name="Separador de milhares 8 27" xfId="22425"/>
    <cellStyle name="Separador de milhares 8 27 2" xfId="31513"/>
    <cellStyle name="Separador de milhares 8 28" xfId="22426"/>
    <cellStyle name="Separador de milhares 8 28 2" xfId="31514"/>
    <cellStyle name="Separador de milhares 8 29" xfId="22427"/>
    <cellStyle name="Separador de milhares 8 29 2" xfId="31515"/>
    <cellStyle name="Separador de milhares 8 3" xfId="22428"/>
    <cellStyle name="Separador de milhares 8 3 2" xfId="31516"/>
    <cellStyle name="Separador de milhares 8 30" xfId="22429"/>
    <cellStyle name="Separador de milhares 8 30 2" xfId="31517"/>
    <cellStyle name="Separador de milhares 8 31" xfId="22430"/>
    <cellStyle name="Separador de milhares 8 31 2" xfId="31518"/>
    <cellStyle name="Separador de milhares 8 32" xfId="22431"/>
    <cellStyle name="Separador de milhares 8 32 2" xfId="31519"/>
    <cellStyle name="Separador de milhares 8 33" xfId="22432"/>
    <cellStyle name="Separador de milhares 8 33 2" xfId="31520"/>
    <cellStyle name="Separador de milhares 8 34" xfId="22433"/>
    <cellStyle name="Separador de milhares 8 34 2" xfId="31521"/>
    <cellStyle name="Separador de milhares 8 35" xfId="22434"/>
    <cellStyle name="Separador de milhares 8 35 2" xfId="31522"/>
    <cellStyle name="Separador de milhares 8 36" xfId="22435"/>
    <cellStyle name="Separador de milhares 8 36 2" xfId="31523"/>
    <cellStyle name="Separador de milhares 8 37" xfId="22436"/>
    <cellStyle name="Separador de milhares 8 37 2" xfId="31524"/>
    <cellStyle name="Separador de milhares 8 38" xfId="22437"/>
    <cellStyle name="Separador de milhares 8 38 2" xfId="31525"/>
    <cellStyle name="Separador de milhares 8 39" xfId="22438"/>
    <cellStyle name="Separador de milhares 8 39 2" xfId="31526"/>
    <cellStyle name="Separador de milhares 8 4" xfId="22439"/>
    <cellStyle name="Separador de milhares 8 4 2" xfId="31527"/>
    <cellStyle name="Separador de milhares 8 40" xfId="22440"/>
    <cellStyle name="Separador de milhares 8 40 2" xfId="31528"/>
    <cellStyle name="Separador de milhares 8 41" xfId="22441"/>
    <cellStyle name="Separador de milhares 8 41 2" xfId="31529"/>
    <cellStyle name="Separador de milhares 8 42" xfId="22442"/>
    <cellStyle name="Separador de milhares 8 42 2" xfId="31530"/>
    <cellStyle name="Separador de milhares 8 43" xfId="22443"/>
    <cellStyle name="Separador de milhares 8 43 2" xfId="31531"/>
    <cellStyle name="Separador de milhares 8 44" xfId="22444"/>
    <cellStyle name="Separador de milhares 8 44 2" xfId="31532"/>
    <cellStyle name="Separador de milhares 8 45" xfId="22445"/>
    <cellStyle name="Separador de milhares 8 45 2" xfId="31533"/>
    <cellStyle name="Separador de milhares 8 46" xfId="22446"/>
    <cellStyle name="Separador de milhares 8 46 2" xfId="31534"/>
    <cellStyle name="Separador de milhares 8 47" xfId="22447"/>
    <cellStyle name="Separador de milhares 8 47 2" xfId="31535"/>
    <cellStyle name="Separador de milhares 8 48" xfId="22448"/>
    <cellStyle name="Separador de milhares 8 48 2" xfId="31536"/>
    <cellStyle name="Separador de milhares 8 49" xfId="22449"/>
    <cellStyle name="Separador de milhares 8 49 2" xfId="31537"/>
    <cellStyle name="Separador de milhares 8 5" xfId="22450"/>
    <cellStyle name="Separador de milhares 8 5 2" xfId="31538"/>
    <cellStyle name="Separador de milhares 8 50" xfId="22451"/>
    <cellStyle name="Separador de milhares 8 50 2" xfId="31539"/>
    <cellStyle name="Separador de milhares 8 51" xfId="22452"/>
    <cellStyle name="Separador de milhares 8 51 2" xfId="31540"/>
    <cellStyle name="Separador de milhares 8 52" xfId="22453"/>
    <cellStyle name="Separador de milhares 8 52 2" xfId="31541"/>
    <cellStyle name="Separador de milhares 8 53" xfId="22454"/>
    <cellStyle name="Separador de milhares 8 53 2" xfId="31542"/>
    <cellStyle name="Separador de milhares 8 54" xfId="22455"/>
    <cellStyle name="Separador de milhares 8 54 2" xfId="31543"/>
    <cellStyle name="Separador de milhares 8 55" xfId="22456"/>
    <cellStyle name="Separador de milhares 8 55 2" xfId="31544"/>
    <cellStyle name="Separador de milhares 8 56" xfId="22457"/>
    <cellStyle name="Separador de milhares 8 56 2" xfId="31545"/>
    <cellStyle name="Separador de milhares 8 57" xfId="22458"/>
    <cellStyle name="Separador de milhares 8 57 2" xfId="31546"/>
    <cellStyle name="Separador de milhares 8 58" xfId="22459"/>
    <cellStyle name="Separador de milhares 8 58 2" xfId="31547"/>
    <cellStyle name="Separador de milhares 8 59" xfId="22460"/>
    <cellStyle name="Separador de milhares 8 59 2" xfId="31548"/>
    <cellStyle name="Separador de milhares 8 6" xfId="22461"/>
    <cellStyle name="Separador de milhares 8 6 2" xfId="31549"/>
    <cellStyle name="Separador de milhares 8 60" xfId="22462"/>
    <cellStyle name="Separador de milhares 8 60 2" xfId="31550"/>
    <cellStyle name="Separador de milhares 8 61" xfId="22463"/>
    <cellStyle name="Separador de milhares 8 61 2" xfId="31551"/>
    <cellStyle name="Separador de milhares 8 62" xfId="22464"/>
    <cellStyle name="Separador de milhares 8 62 2" xfId="31552"/>
    <cellStyle name="Separador de milhares 8 63" xfId="22465"/>
    <cellStyle name="Separador de milhares 8 63 2" xfId="31553"/>
    <cellStyle name="Separador de milhares 8 64" xfId="22466"/>
    <cellStyle name="Separador de milhares 8 64 2" xfId="31554"/>
    <cellStyle name="Separador de milhares 8 65" xfId="22467"/>
    <cellStyle name="Separador de milhares 8 65 2" xfId="31555"/>
    <cellStyle name="Separador de milhares 8 66" xfId="22468"/>
    <cellStyle name="Separador de milhares 8 66 2" xfId="31556"/>
    <cellStyle name="Separador de milhares 8 67" xfId="22469"/>
    <cellStyle name="Separador de milhares 8 67 2" xfId="31557"/>
    <cellStyle name="Separador de milhares 8 68" xfId="22470"/>
    <cellStyle name="Separador de milhares 8 68 2" xfId="31558"/>
    <cellStyle name="Separador de milhares 8 69" xfId="22471"/>
    <cellStyle name="Separador de milhares 8 69 2" xfId="31559"/>
    <cellStyle name="Separador de milhares 8 7" xfId="22472"/>
    <cellStyle name="Separador de milhares 8 7 2" xfId="31560"/>
    <cellStyle name="Separador de milhares 8 70" xfId="22473"/>
    <cellStyle name="Separador de milhares 8 70 2" xfId="31561"/>
    <cellStyle name="Separador de milhares 8 71" xfId="22474"/>
    <cellStyle name="Separador de milhares 8 71 2" xfId="31562"/>
    <cellStyle name="Separador de milhares 8 72" xfId="22475"/>
    <cellStyle name="Separador de milhares 8 72 2" xfId="31563"/>
    <cellStyle name="Separador de milhares 8 73" xfId="22476"/>
    <cellStyle name="Separador de milhares 8 73 2" xfId="31564"/>
    <cellStyle name="Separador de milhares 8 74" xfId="22477"/>
    <cellStyle name="Separador de milhares 8 74 2" xfId="31565"/>
    <cellStyle name="Separador de milhares 8 75" xfId="22478"/>
    <cellStyle name="Separador de milhares 8 75 2" xfId="31566"/>
    <cellStyle name="Separador de milhares 8 76" xfId="22479"/>
    <cellStyle name="Separador de milhares 8 76 2" xfId="31567"/>
    <cellStyle name="Separador de milhares 8 77" xfId="22480"/>
    <cellStyle name="Separador de milhares 8 77 2" xfId="31568"/>
    <cellStyle name="Separador de milhares 8 78" xfId="22481"/>
    <cellStyle name="Separador de milhares 8 78 2" xfId="31569"/>
    <cellStyle name="Separador de milhares 8 79" xfId="22482"/>
    <cellStyle name="Separador de milhares 8 79 2" xfId="31570"/>
    <cellStyle name="Separador de milhares 8 8" xfId="22483"/>
    <cellStyle name="Separador de milhares 8 8 2" xfId="31571"/>
    <cellStyle name="Separador de milhares 8 80" xfId="22484"/>
    <cellStyle name="Separador de milhares 8 80 2" xfId="31572"/>
    <cellStyle name="Separador de milhares 8 81" xfId="22485"/>
    <cellStyle name="Separador de milhares 8 81 2" xfId="31573"/>
    <cellStyle name="Separador de milhares 8 82" xfId="22486"/>
    <cellStyle name="Separador de milhares 8 82 2" xfId="31574"/>
    <cellStyle name="Separador de milhares 8 83" xfId="22487"/>
    <cellStyle name="Separador de milhares 8 83 2" xfId="31575"/>
    <cellStyle name="Separador de milhares 8 84" xfId="22488"/>
    <cellStyle name="Separador de milhares 8 84 2" xfId="31576"/>
    <cellStyle name="Separador de milhares 8 85" xfId="22489"/>
    <cellStyle name="Separador de milhares 8 85 2" xfId="31577"/>
    <cellStyle name="Separador de milhares 8 86" xfId="22490"/>
    <cellStyle name="Separador de milhares 8 86 2" xfId="31578"/>
    <cellStyle name="Separador de milhares 8 87" xfId="22491"/>
    <cellStyle name="Separador de milhares 8 87 2" xfId="31579"/>
    <cellStyle name="Separador de milhares 8 88" xfId="22492"/>
    <cellStyle name="Separador de milhares 8 88 2" xfId="31580"/>
    <cellStyle name="Separador de milhares 8 89" xfId="22493"/>
    <cellStyle name="Separador de milhares 8 89 2" xfId="31581"/>
    <cellStyle name="Separador de milhares 8 9" xfId="22494"/>
    <cellStyle name="Separador de milhares 8 9 2" xfId="31582"/>
    <cellStyle name="Separador de milhares 8 90" xfId="22495"/>
    <cellStyle name="Separador de milhares 8 90 2" xfId="31583"/>
    <cellStyle name="Separador de milhares 8 91" xfId="22496"/>
    <cellStyle name="Separador de milhares 8 91 2" xfId="31584"/>
    <cellStyle name="Separador de milhares 8 92" xfId="22497"/>
    <cellStyle name="Separador de milhares 8 92 2" xfId="31585"/>
    <cellStyle name="Separador de milhares 8 93" xfId="22498"/>
    <cellStyle name="Separador de milhares 8 93 2" xfId="31586"/>
    <cellStyle name="Separador de milhares 8 94" xfId="22499"/>
    <cellStyle name="Separador de milhares 8 94 2" xfId="31587"/>
    <cellStyle name="Separador de milhares 8 95" xfId="22500"/>
    <cellStyle name="Separador de milhares 8 95 2" xfId="31588"/>
    <cellStyle name="Separador de milhares 8 96" xfId="22501"/>
    <cellStyle name="Separador de milhares 8 96 2" xfId="31589"/>
    <cellStyle name="Separador de milhares 8 97" xfId="22502"/>
    <cellStyle name="Separador de milhares 8 97 2" xfId="31590"/>
    <cellStyle name="Separador de milhares 8 98" xfId="22503"/>
    <cellStyle name="Separador de milhares 8 98 2" xfId="31591"/>
    <cellStyle name="Separador de milhares 8 99" xfId="22504"/>
    <cellStyle name="Separador de milhares 8 99 2" xfId="31592"/>
    <cellStyle name="Separador de milhares 80" xfId="22505"/>
    <cellStyle name="Separador de milhares 80 2" xfId="22506"/>
    <cellStyle name="Separador de milhares 80 2 2" xfId="31594"/>
    <cellStyle name="Separador de milhares 80 3" xfId="22507"/>
    <cellStyle name="Separador de milhares 80 3 2" xfId="31595"/>
    <cellStyle name="Separador de milhares 80 4" xfId="22508"/>
    <cellStyle name="Separador de milhares 80 4 2" xfId="31596"/>
    <cellStyle name="Separador de milhares 80 5" xfId="31593"/>
    <cellStyle name="Separador de milhares 84" xfId="22509"/>
    <cellStyle name="Separador de milhares 84 2" xfId="22510"/>
    <cellStyle name="Separador de milhares 84 2 2" xfId="31598"/>
    <cellStyle name="Separador de milhares 84 3" xfId="22511"/>
    <cellStyle name="Separador de milhares 84 3 2" xfId="31599"/>
    <cellStyle name="Separador de milhares 84 4" xfId="22512"/>
    <cellStyle name="Separador de milhares 84 4 2" xfId="31600"/>
    <cellStyle name="Separador de milhares 84 5" xfId="31597"/>
    <cellStyle name="Separador de milhares 9" xfId="22513"/>
    <cellStyle name="Separador de milhares 9 2" xfId="22514"/>
    <cellStyle name="Separador de milhares 9 2 2" xfId="22515"/>
    <cellStyle name="Separador de milhares 9 2 2 2" xfId="31603"/>
    <cellStyle name="Separador de milhares 9 2 3" xfId="22516"/>
    <cellStyle name="Separador de milhares 9 2 3 2" xfId="31604"/>
    <cellStyle name="Separador de milhares 9 2 4" xfId="22517"/>
    <cellStyle name="Separador de milhares 9 2 4 2" xfId="31605"/>
    <cellStyle name="Separador de milhares 9 2 5" xfId="22518"/>
    <cellStyle name="Separador de milhares 9 2 5 2" xfId="31606"/>
    <cellStyle name="Separador de milhares 9 2 6" xfId="31602"/>
    <cellStyle name="Separador de milhares 9 3" xfId="22519"/>
    <cellStyle name="Separador de milhares 9 3 2" xfId="22520"/>
    <cellStyle name="Separador de milhares 9 3 2 2" xfId="31608"/>
    <cellStyle name="Separador de milhares 9 3 3" xfId="22521"/>
    <cellStyle name="Separador de milhares 9 3 3 2" xfId="31609"/>
    <cellStyle name="Separador de milhares 9 3 4" xfId="22522"/>
    <cellStyle name="Separador de milhares 9 3 4 2" xfId="31610"/>
    <cellStyle name="Separador de milhares 9 3 5" xfId="22523"/>
    <cellStyle name="Separador de milhares 9 3 5 2" xfId="31611"/>
    <cellStyle name="Separador de milhares 9 3 6" xfId="31607"/>
    <cellStyle name="Separador de milhares 9 4" xfId="22524"/>
    <cellStyle name="Separador de milhares 9 4 2" xfId="22525"/>
    <cellStyle name="Separador de milhares 9 4 2 2" xfId="31613"/>
    <cellStyle name="Separador de milhares 9 4 3" xfId="22526"/>
    <cellStyle name="Separador de milhares 9 4 3 2" xfId="31614"/>
    <cellStyle name="Separador de milhares 9 4 4" xfId="22527"/>
    <cellStyle name="Separador de milhares 9 4 4 2" xfId="31615"/>
    <cellStyle name="Separador de milhares 9 4 5" xfId="22528"/>
    <cellStyle name="Separador de milhares 9 4 5 2" xfId="31616"/>
    <cellStyle name="Separador de milhares 9 4 6" xfId="31612"/>
    <cellStyle name="Separador de milhares 9 5" xfId="22529"/>
    <cellStyle name="Separador de milhares 9 5 2" xfId="22530"/>
    <cellStyle name="Separador de milhares 9 5 2 2" xfId="31618"/>
    <cellStyle name="Separador de milhares 9 5 3" xfId="22531"/>
    <cellStyle name="Separador de milhares 9 5 3 2" xfId="31619"/>
    <cellStyle name="Separador de milhares 9 5 4" xfId="22532"/>
    <cellStyle name="Separador de milhares 9 5 4 2" xfId="31620"/>
    <cellStyle name="Separador de milhares 9 5 5" xfId="22533"/>
    <cellStyle name="Separador de milhares 9 5 5 2" xfId="31621"/>
    <cellStyle name="Separador de milhares 9 5 6" xfId="31617"/>
    <cellStyle name="Separador de milhares 9 6" xfId="22534"/>
    <cellStyle name="Separador de milhares 9 6 2" xfId="31622"/>
    <cellStyle name="Separador de milhares 9 7" xfId="22535"/>
    <cellStyle name="Separador de milhares 9 7 2" xfId="31623"/>
    <cellStyle name="Separador de milhares 9 8" xfId="31601"/>
    <cellStyle name="Texto de Aviso 2" xfId="22536"/>
    <cellStyle name="Texto de Aviso 2 2" xfId="31285"/>
    <cellStyle name="Texto Explicativo 2" xfId="22537"/>
    <cellStyle name="Texto Explicativo 2 2" xfId="31284"/>
    <cellStyle name="Título 1 1" xfId="22545"/>
    <cellStyle name="Título 1 1 1" xfId="31280"/>
    <cellStyle name="Título 1 1 1 1" xfId="31278"/>
    <cellStyle name="Título 1 1 1 1 1" xfId="31277"/>
    <cellStyle name="Título 1 1 1 1 1 1" xfId="31276"/>
    <cellStyle name="Título 1 1 1 1 1 1 1" xfId="31275"/>
    <cellStyle name="Título 1 1 1 1 1 1 1 1" xfId="31274"/>
    <cellStyle name="Título 1 1 2" xfId="31281"/>
    <cellStyle name="Título 1 2" xfId="22538"/>
    <cellStyle name="Título 1 2 2" xfId="31273"/>
    <cellStyle name="Título 1 3" xfId="31282"/>
    <cellStyle name="Título 2 2" xfId="22539"/>
    <cellStyle name="Título 2 2 2" xfId="31221"/>
    <cellStyle name="Título 3 2" xfId="22540"/>
    <cellStyle name="Título 3 2 2" xfId="31145"/>
    <cellStyle name="Título 4 2" xfId="22541"/>
    <cellStyle name="Título 4 2 2" xfId="31107"/>
    <cellStyle name="Título 5" xfId="22542"/>
    <cellStyle name="Título 6" xfId="31283"/>
    <cellStyle name="Total 2" xfId="22543"/>
    <cellStyle name="Total 2 2" xfId="31031"/>
    <cellStyle name="Vírgula" xfId="31626" builtinId="3"/>
    <cellStyle name="Vírgula 2" xfId="22544"/>
    <cellStyle name="Vírgula 2 2" xfId="31625"/>
    <cellStyle name="Vírgula 3" xfId="310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165100</xdr:colOff>
      <xdr:row>1</xdr:row>
      <xdr:rowOff>12700</xdr:rowOff>
    </xdr:from>
    <xdr:to>
      <xdr:col>2</xdr:col>
      <xdr:colOff>1727200</xdr:colOff>
      <xdr:row>6</xdr:row>
      <xdr:rowOff>54269</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0" y="203200"/>
          <a:ext cx="2578100" cy="1044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313764</xdr:colOff>
      <xdr:row>0</xdr:row>
      <xdr:rowOff>44824</xdr:rowOff>
    </xdr:from>
    <xdr:to>
      <xdr:col>1</xdr:col>
      <xdr:colOff>1367118</xdr:colOff>
      <xdr:row>3</xdr:row>
      <xdr:rowOff>272644</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4" y="44824"/>
          <a:ext cx="1972236" cy="799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0</xdr:col>
      <xdr:colOff>1829969</xdr:colOff>
      <xdr:row>1</xdr:row>
      <xdr:rowOff>95250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1692137"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168088</xdr:colOff>
      <xdr:row>4</xdr:row>
      <xdr:rowOff>33618</xdr:rowOff>
    </xdr:from>
    <xdr:to>
      <xdr:col>0</xdr:col>
      <xdr:colOff>1864707</xdr:colOff>
      <xdr:row>7</xdr:row>
      <xdr:rowOff>145677</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88" y="806824"/>
          <a:ext cx="1696619" cy="68355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334"/>
  <sheetViews>
    <sheetView tabSelected="1" zoomScale="75" zoomScaleNormal="75" zoomScaleSheetLayoutView="80" workbookViewId="0">
      <selection activeCell="B280" sqref="B280"/>
    </sheetView>
  </sheetViews>
  <sheetFormatPr defaultColWidth="9.140625" defaultRowHeight="15"/>
  <cols>
    <col min="1" max="1" width="5.140625" style="177" customWidth="1"/>
    <col min="2" max="2" width="15.28515625" style="38" customWidth="1"/>
    <col min="3" max="3" width="82.140625" style="31" customWidth="1"/>
    <col min="4" max="4" width="11" style="30" customWidth="1"/>
    <col min="5" max="5" width="12" style="30" customWidth="1"/>
    <col min="6" max="6" width="13.5703125" style="39" customWidth="1"/>
    <col min="7" max="7" width="15" style="39" customWidth="1"/>
    <col min="8" max="8" width="15.42578125" style="30" bestFit="1" customWidth="1"/>
    <col min="9" max="9" width="37.42578125" style="279" customWidth="1"/>
    <col min="10" max="10" width="26.7109375" style="7" customWidth="1"/>
    <col min="11" max="12" width="9.140625" style="7"/>
    <col min="13" max="13" width="9.5703125" style="7" bestFit="1" customWidth="1"/>
    <col min="14" max="16384" width="9.140625" style="7"/>
  </cols>
  <sheetData>
    <row r="4" spans="1:9">
      <c r="B4" s="40" t="s">
        <v>1799</v>
      </c>
      <c r="C4" s="41"/>
      <c r="D4" s="42"/>
      <c r="E4" s="42"/>
      <c r="F4" s="43"/>
      <c r="G4" s="43"/>
      <c r="H4" s="42"/>
    </row>
    <row r="5" spans="1:9" s="36" customFormat="1" ht="18.75">
      <c r="B5" s="44" t="s">
        <v>2125</v>
      </c>
      <c r="C5" s="45"/>
      <c r="D5" s="46"/>
      <c r="E5" s="46"/>
      <c r="F5" s="47"/>
      <c r="G5" s="47"/>
      <c r="H5" s="46"/>
      <c r="I5" s="280"/>
    </row>
    <row r="6" spans="1:9">
      <c r="D6" s="7"/>
      <c r="E6" s="7"/>
      <c r="F6" s="7"/>
      <c r="G6" s="124" t="s">
        <v>1968</v>
      </c>
      <c r="H6" s="235">
        <v>43678</v>
      </c>
    </row>
    <row r="7" spans="1:9" ht="15.75" thickBot="1">
      <c r="B7" s="37"/>
      <c r="D7" s="7"/>
      <c r="E7" s="7"/>
      <c r="F7" s="7"/>
      <c r="G7" s="22" t="s">
        <v>1807</v>
      </c>
      <c r="H7" s="121">
        <v>0.24</v>
      </c>
    </row>
    <row r="8" spans="1:9">
      <c r="B8" s="48" t="s">
        <v>1574</v>
      </c>
      <c r="C8" s="49" t="s">
        <v>1575</v>
      </c>
      <c r="D8" s="113" t="s">
        <v>6</v>
      </c>
      <c r="E8" s="114" t="s">
        <v>1576</v>
      </c>
      <c r="F8" s="50" t="s">
        <v>1577</v>
      </c>
      <c r="G8" s="50" t="s">
        <v>1800</v>
      </c>
      <c r="H8" s="51" t="s">
        <v>1578</v>
      </c>
    </row>
    <row r="9" spans="1:9" ht="15.75" thickBot="1">
      <c r="B9" s="52"/>
      <c r="C9" s="53"/>
      <c r="D9" s="116"/>
      <c r="E9" s="115"/>
      <c r="F9" s="54" t="s">
        <v>1579</v>
      </c>
      <c r="G9" s="54"/>
      <c r="H9" s="55" t="s">
        <v>1580</v>
      </c>
    </row>
    <row r="10" spans="1:9" ht="15.75" thickBot="1">
      <c r="B10" s="56"/>
      <c r="C10" s="57"/>
      <c r="D10" s="58"/>
      <c r="E10" s="58"/>
      <c r="F10" s="59"/>
      <c r="G10" s="60"/>
      <c r="H10" s="61"/>
    </row>
    <row r="11" spans="1:9" s="32" customFormat="1" ht="15.75" thickBot="1">
      <c r="B11" s="62" t="s">
        <v>1581</v>
      </c>
      <c r="C11" s="63" t="s">
        <v>1582</v>
      </c>
      <c r="D11" s="64"/>
      <c r="E11" s="65"/>
      <c r="F11" s="65"/>
      <c r="G11" s="66"/>
      <c r="H11" s="67"/>
      <c r="I11" s="281"/>
    </row>
    <row r="12" spans="1:9" s="32" customFormat="1">
      <c r="B12" s="246" t="s">
        <v>2199</v>
      </c>
      <c r="C12" s="247" t="s">
        <v>2200</v>
      </c>
      <c r="D12" s="248" t="s">
        <v>2002</v>
      </c>
      <c r="E12" s="261">
        <v>42</v>
      </c>
      <c r="F12" s="261">
        <v>10.1</v>
      </c>
      <c r="G12" s="249">
        <f t="shared" ref="G12:G13" si="0">TRUNC(F12*(1+$H$7),2)</f>
        <v>12.52</v>
      </c>
      <c r="H12" s="250">
        <f t="shared" ref="H12" si="1">TRUNC(G12*E12,2)</f>
        <v>525.84</v>
      </c>
      <c r="I12" s="281"/>
    </row>
    <row r="13" spans="1:9" s="32" customFormat="1" ht="60">
      <c r="B13" s="246" t="s">
        <v>1583</v>
      </c>
      <c r="C13" s="247" t="s">
        <v>1808</v>
      </c>
      <c r="D13" s="248" t="s">
        <v>1809</v>
      </c>
      <c r="E13" s="249">
        <v>375.68</v>
      </c>
      <c r="F13" s="249">
        <v>16.18</v>
      </c>
      <c r="G13" s="249">
        <f t="shared" si="0"/>
        <v>20.059999999999999</v>
      </c>
      <c r="H13" s="250">
        <f t="shared" ref="H13" si="2">TRUNC(G13*E13,2)</f>
        <v>7536.14</v>
      </c>
      <c r="I13" s="281"/>
    </row>
    <row r="14" spans="1:9" s="10" customFormat="1" ht="45">
      <c r="A14" s="178"/>
      <c r="B14" s="77" t="s">
        <v>1584</v>
      </c>
      <c r="C14" s="78" t="s">
        <v>18</v>
      </c>
      <c r="D14" s="75" t="s">
        <v>1996</v>
      </c>
      <c r="E14" s="71">
        <v>889.57</v>
      </c>
      <c r="F14" s="71">
        <v>8.66</v>
      </c>
      <c r="G14" s="71">
        <f t="shared" ref="G14:G18" si="3">TRUNC(F14*(1+$H$7),2)</f>
        <v>10.73</v>
      </c>
      <c r="H14" s="76">
        <f t="shared" ref="H14:H18" si="4">TRUNC(G14*E14,2)</f>
        <v>9545.08</v>
      </c>
      <c r="I14" s="282"/>
    </row>
    <row r="15" spans="1:9" s="10" customFormat="1" ht="30">
      <c r="A15" s="178"/>
      <c r="B15" s="77" t="s">
        <v>2099</v>
      </c>
      <c r="C15" s="78" t="s">
        <v>2100</v>
      </c>
      <c r="D15" s="75" t="s">
        <v>2201</v>
      </c>
      <c r="E15" s="71">
        <v>0.15</v>
      </c>
      <c r="F15" s="71">
        <v>6098.38</v>
      </c>
      <c r="G15" s="71">
        <f t="shared" si="3"/>
        <v>7561.99</v>
      </c>
      <c r="H15" s="76">
        <f t="shared" si="4"/>
        <v>1134.29</v>
      </c>
      <c r="I15" s="282"/>
    </row>
    <row r="16" spans="1:9" s="178" customFormat="1" ht="30">
      <c r="B16" s="77" t="s">
        <v>2073</v>
      </c>
      <c r="C16" s="131" t="s">
        <v>2072</v>
      </c>
      <c r="D16" s="181" t="s">
        <v>1996</v>
      </c>
      <c r="E16" s="71">
        <v>889.57</v>
      </c>
      <c r="F16" s="71">
        <v>2.36</v>
      </c>
      <c r="G16" s="71">
        <f t="shared" si="3"/>
        <v>2.92</v>
      </c>
      <c r="H16" s="182">
        <f t="shared" si="4"/>
        <v>2597.54</v>
      </c>
      <c r="I16" s="282"/>
    </row>
    <row r="17" spans="2:9" ht="45">
      <c r="B17" s="77" t="s">
        <v>1585</v>
      </c>
      <c r="C17" s="78" t="s">
        <v>1586</v>
      </c>
      <c r="D17" s="75" t="s">
        <v>3</v>
      </c>
      <c r="E17" s="71">
        <v>102</v>
      </c>
      <c r="F17" s="71">
        <v>15.99</v>
      </c>
      <c r="G17" s="71">
        <f t="shared" si="3"/>
        <v>19.82</v>
      </c>
      <c r="H17" s="76">
        <f t="shared" si="4"/>
        <v>2021.64</v>
      </c>
    </row>
    <row r="18" spans="2:9" s="81" customFormat="1" ht="15.75" thickBot="1">
      <c r="B18" s="296" t="s">
        <v>1587</v>
      </c>
      <c r="C18" s="297" t="s">
        <v>1588</v>
      </c>
      <c r="D18" s="298" t="s">
        <v>1589</v>
      </c>
      <c r="E18" s="249">
        <v>100</v>
      </c>
      <c r="F18" s="249">
        <f>6520.41/1.24</f>
        <v>5258.3951612903229</v>
      </c>
      <c r="G18" s="249">
        <f t="shared" si="3"/>
        <v>6520.41</v>
      </c>
      <c r="H18" s="250">
        <f t="shared" si="4"/>
        <v>652041</v>
      </c>
      <c r="I18" s="283"/>
    </row>
    <row r="19" spans="2:9" ht="15.75" thickBot="1">
      <c r="B19" s="82"/>
      <c r="C19" s="83"/>
      <c r="D19" s="84"/>
      <c r="E19" s="85" t="s">
        <v>1457</v>
      </c>
      <c r="F19" s="86"/>
      <c r="G19" s="87"/>
      <c r="H19" s="88">
        <f>SUM(H12:H18)</f>
        <v>675401.53</v>
      </c>
    </row>
    <row r="20" spans="2:9" ht="15.75" thickBot="1">
      <c r="B20" s="89" t="s">
        <v>1590</v>
      </c>
      <c r="C20" s="90" t="s">
        <v>521</v>
      </c>
      <c r="D20" s="91"/>
      <c r="E20" s="92"/>
      <c r="F20" s="92"/>
      <c r="G20" s="93"/>
      <c r="H20" s="94"/>
    </row>
    <row r="21" spans="2:9" s="35" customFormat="1" ht="45">
      <c r="B21" s="68" t="s">
        <v>2088</v>
      </c>
      <c r="C21" s="69" t="s">
        <v>2089</v>
      </c>
      <c r="D21" s="70" t="s">
        <v>19</v>
      </c>
      <c r="E21" s="72">
        <v>110</v>
      </c>
      <c r="F21" s="71">
        <v>24.25</v>
      </c>
      <c r="G21" s="71">
        <f t="shared" ref="G21:G28" si="5">TRUNC(F21*(1+$H$7),2)</f>
        <v>30.07</v>
      </c>
      <c r="H21" s="130">
        <f>TRUNC(G21*E21,2)</f>
        <v>3307.7</v>
      </c>
      <c r="I21" s="284"/>
    </row>
    <row r="22" spans="2:9" s="33" customFormat="1" ht="45">
      <c r="B22" s="73" t="s">
        <v>1591</v>
      </c>
      <c r="C22" s="74" t="s">
        <v>1458</v>
      </c>
      <c r="D22" s="95" t="s">
        <v>19</v>
      </c>
      <c r="E22" s="96">
        <v>15</v>
      </c>
      <c r="F22" s="71">
        <v>296.01</v>
      </c>
      <c r="G22" s="71">
        <f t="shared" si="5"/>
        <v>367.05</v>
      </c>
      <c r="H22" s="130">
        <f t="shared" ref="H22:H28" si="6">TRUNC(G22*E22,2)</f>
        <v>5505.75</v>
      </c>
      <c r="I22" s="285"/>
    </row>
    <row r="23" spans="2:9" s="33" customFormat="1" ht="90">
      <c r="B23" s="73" t="s">
        <v>1974</v>
      </c>
      <c r="C23" s="74" t="s">
        <v>1975</v>
      </c>
      <c r="D23" s="134" t="s">
        <v>1978</v>
      </c>
      <c r="E23" s="96">
        <v>8</v>
      </c>
      <c r="F23" s="71">
        <v>454.97</v>
      </c>
      <c r="G23" s="71">
        <f t="shared" si="5"/>
        <v>564.16</v>
      </c>
      <c r="H23" s="130">
        <f t="shared" si="6"/>
        <v>4513.28</v>
      </c>
      <c r="I23" s="285"/>
    </row>
    <row r="24" spans="2:9" s="33" customFormat="1" ht="90">
      <c r="B24" s="73" t="s">
        <v>1976</v>
      </c>
      <c r="C24" s="74" t="s">
        <v>1977</v>
      </c>
      <c r="D24" s="134" t="s">
        <v>1978</v>
      </c>
      <c r="E24" s="96">
        <v>8</v>
      </c>
      <c r="F24" s="71">
        <v>550</v>
      </c>
      <c r="G24" s="71">
        <f t="shared" si="5"/>
        <v>682</v>
      </c>
      <c r="H24" s="130">
        <f t="shared" si="6"/>
        <v>5456</v>
      </c>
      <c r="I24" s="285"/>
    </row>
    <row r="25" spans="2:9" ht="45">
      <c r="B25" s="73" t="s">
        <v>1592</v>
      </c>
      <c r="C25" s="74" t="s">
        <v>1459</v>
      </c>
      <c r="D25" s="95" t="s">
        <v>19</v>
      </c>
      <c r="E25" s="96">
        <v>12</v>
      </c>
      <c r="F25" s="71">
        <v>231.59</v>
      </c>
      <c r="G25" s="71">
        <f t="shared" si="5"/>
        <v>287.17</v>
      </c>
      <c r="H25" s="130">
        <f t="shared" si="6"/>
        <v>3446.04</v>
      </c>
    </row>
    <row r="26" spans="2:9" ht="45">
      <c r="B26" s="73" t="s">
        <v>1593</v>
      </c>
      <c r="C26" s="74" t="s">
        <v>1460</v>
      </c>
      <c r="D26" s="95" t="s">
        <v>6</v>
      </c>
      <c r="E26" s="96">
        <v>1</v>
      </c>
      <c r="F26" s="71">
        <v>2930.5</v>
      </c>
      <c r="G26" s="71">
        <f t="shared" si="5"/>
        <v>3633.82</v>
      </c>
      <c r="H26" s="130">
        <f t="shared" si="6"/>
        <v>3633.82</v>
      </c>
    </row>
    <row r="27" spans="2:9" s="33" customFormat="1" ht="30">
      <c r="B27" s="77" t="s">
        <v>1594</v>
      </c>
      <c r="C27" s="80" t="s">
        <v>40</v>
      </c>
      <c r="D27" s="75" t="s">
        <v>6</v>
      </c>
      <c r="E27" s="71">
        <v>1</v>
      </c>
      <c r="F27" s="71">
        <v>1414.63</v>
      </c>
      <c r="G27" s="71">
        <f t="shared" si="5"/>
        <v>1754.14</v>
      </c>
      <c r="H27" s="130">
        <f t="shared" si="6"/>
        <v>1754.14</v>
      </c>
      <c r="I27" s="285"/>
    </row>
    <row r="28" spans="2:9" s="34" customFormat="1" ht="30.75" thickBot="1">
      <c r="B28" s="79" t="s">
        <v>1595</v>
      </c>
      <c r="C28" s="80" t="s">
        <v>1461</v>
      </c>
      <c r="D28" s="75" t="s">
        <v>19</v>
      </c>
      <c r="E28" s="71">
        <v>6</v>
      </c>
      <c r="F28" s="71">
        <v>318.3</v>
      </c>
      <c r="G28" s="71">
        <f t="shared" si="5"/>
        <v>394.69</v>
      </c>
      <c r="H28" s="130">
        <f t="shared" si="6"/>
        <v>2368.14</v>
      </c>
      <c r="I28" s="286"/>
    </row>
    <row r="29" spans="2:9" ht="15.75" thickBot="1">
      <c r="B29" s="97"/>
      <c r="C29" s="98"/>
      <c r="D29" s="99"/>
      <c r="E29" s="85" t="s">
        <v>1457</v>
      </c>
      <c r="F29" s="86"/>
      <c r="G29" s="93"/>
      <c r="H29" s="94">
        <f>SUM(H21:H28)</f>
        <v>29984.87</v>
      </c>
    </row>
    <row r="30" spans="2:9" s="32" customFormat="1" ht="15.75" thickBot="1">
      <c r="B30" s="62" t="s">
        <v>1596</v>
      </c>
      <c r="C30" s="63" t="s">
        <v>522</v>
      </c>
      <c r="D30" s="64"/>
      <c r="E30" s="65"/>
      <c r="F30" s="65"/>
      <c r="G30" s="66"/>
      <c r="H30" s="67"/>
      <c r="I30" s="281"/>
    </row>
    <row r="31" spans="2:9" s="34" customFormat="1" ht="30">
      <c r="B31" s="79" t="s">
        <v>1597</v>
      </c>
      <c r="C31" s="80" t="s">
        <v>1462</v>
      </c>
      <c r="D31" s="181" t="s">
        <v>1809</v>
      </c>
      <c r="E31" s="71">
        <v>641.30999999999995</v>
      </c>
      <c r="F31" s="71">
        <v>45.8</v>
      </c>
      <c r="G31" s="71">
        <f t="shared" ref="G31:G33" si="7">TRUNC(F31*(1+$H$7),2)</f>
        <v>56.79</v>
      </c>
      <c r="H31" s="182">
        <f t="shared" ref="H31:H33" si="8">TRUNC(G31*E31,2)</f>
        <v>36419.99</v>
      </c>
      <c r="I31" s="286"/>
    </row>
    <row r="32" spans="2:9" s="34" customFormat="1" ht="45">
      <c r="B32" s="79" t="s">
        <v>1598</v>
      </c>
      <c r="C32" s="128" t="s">
        <v>1810</v>
      </c>
      <c r="D32" s="181" t="s">
        <v>1809</v>
      </c>
      <c r="E32" s="71">
        <v>135.22</v>
      </c>
      <c r="F32" s="71">
        <v>60.62</v>
      </c>
      <c r="G32" s="71">
        <f t="shared" si="7"/>
        <v>75.16</v>
      </c>
      <c r="H32" s="182">
        <f t="shared" si="8"/>
        <v>10163.129999999999</v>
      </c>
      <c r="I32" s="286"/>
    </row>
    <row r="33" spans="1:13" s="34" customFormat="1" ht="30.75" thickBot="1">
      <c r="B33" s="79" t="s">
        <v>1599</v>
      </c>
      <c r="C33" s="128" t="s">
        <v>1811</v>
      </c>
      <c r="D33" s="181" t="s">
        <v>1809</v>
      </c>
      <c r="E33" s="71">
        <v>81.13</v>
      </c>
      <c r="F33" s="71">
        <v>28.29</v>
      </c>
      <c r="G33" s="71">
        <f t="shared" si="7"/>
        <v>35.07</v>
      </c>
      <c r="H33" s="182">
        <f t="shared" si="8"/>
        <v>2845.22</v>
      </c>
      <c r="I33" s="286"/>
    </row>
    <row r="34" spans="1:13" ht="15.75" thickBot="1">
      <c r="B34" s="82"/>
      <c r="C34" s="83"/>
      <c r="D34" s="84"/>
      <c r="E34" s="85" t="s">
        <v>1457</v>
      </c>
      <c r="F34" s="86"/>
      <c r="G34" s="87"/>
      <c r="H34" s="88">
        <f>SUM(H31:H33)</f>
        <v>49428.34</v>
      </c>
    </row>
    <row r="35" spans="1:13" s="32" customFormat="1" ht="15.75" thickBot="1">
      <c r="B35" s="62" t="s">
        <v>1600</v>
      </c>
      <c r="C35" s="63" t="s">
        <v>1453</v>
      </c>
      <c r="D35" s="64"/>
      <c r="E35" s="65"/>
      <c r="F35" s="65"/>
      <c r="G35" s="66"/>
      <c r="H35" s="67"/>
      <c r="I35" s="281"/>
    </row>
    <row r="36" spans="1:13" s="34" customFormat="1" ht="45">
      <c r="B36" s="77" t="s">
        <v>2021</v>
      </c>
      <c r="C36" s="100" t="s">
        <v>2022</v>
      </c>
      <c r="D36" s="75" t="s">
        <v>25</v>
      </c>
      <c r="E36" s="101">
        <v>49050</v>
      </c>
      <c r="F36" s="71">
        <v>1.28</v>
      </c>
      <c r="G36" s="71">
        <f t="shared" ref="G36:G42" si="9">TRUNC(F36*(1+$H$7),2)</f>
        <v>1.58</v>
      </c>
      <c r="H36" s="182">
        <f t="shared" ref="H36:H42" si="10">TRUNC(G36*E36,2)</f>
        <v>77499</v>
      </c>
      <c r="I36" s="286"/>
    </row>
    <row r="37" spans="1:13" s="34" customFormat="1" ht="30">
      <c r="B37" s="77" t="s">
        <v>1979</v>
      </c>
      <c r="C37" s="100" t="s">
        <v>1980</v>
      </c>
      <c r="D37" s="129" t="s">
        <v>1981</v>
      </c>
      <c r="E37" s="101">
        <v>160</v>
      </c>
      <c r="F37" s="71">
        <v>21.08</v>
      </c>
      <c r="G37" s="71">
        <f t="shared" si="9"/>
        <v>26.13</v>
      </c>
      <c r="H37" s="182">
        <f t="shared" si="10"/>
        <v>4180.8</v>
      </c>
      <c r="I37" s="286"/>
    </row>
    <row r="38" spans="1:13" s="34" customFormat="1" ht="60">
      <c r="B38" s="77" t="s">
        <v>1601</v>
      </c>
      <c r="C38" s="131" t="s">
        <v>1812</v>
      </c>
      <c r="D38" s="75" t="s">
        <v>22</v>
      </c>
      <c r="E38" s="101">
        <v>1187.24</v>
      </c>
      <c r="F38" s="71">
        <v>36.33</v>
      </c>
      <c r="G38" s="71">
        <f t="shared" si="9"/>
        <v>45.04</v>
      </c>
      <c r="H38" s="182">
        <f t="shared" si="10"/>
        <v>53473.279999999999</v>
      </c>
      <c r="I38" s="286"/>
    </row>
    <row r="39" spans="1:13" s="34" customFormat="1">
      <c r="B39" s="77" t="s">
        <v>1982</v>
      </c>
      <c r="C39" s="131" t="s">
        <v>1983</v>
      </c>
      <c r="D39" s="129" t="s">
        <v>1589</v>
      </c>
      <c r="E39" s="101">
        <v>4</v>
      </c>
      <c r="F39" s="71">
        <v>55.84</v>
      </c>
      <c r="G39" s="71">
        <f t="shared" si="9"/>
        <v>69.239999999999995</v>
      </c>
      <c r="H39" s="182">
        <f t="shared" si="10"/>
        <v>276.95999999999998</v>
      </c>
      <c r="I39" s="286"/>
    </row>
    <row r="40" spans="1:13">
      <c r="B40" s="77" t="s">
        <v>2085</v>
      </c>
      <c r="C40" s="131" t="s">
        <v>1806</v>
      </c>
      <c r="D40" s="75" t="s">
        <v>22</v>
      </c>
      <c r="E40" s="101">
        <v>1226.25</v>
      </c>
      <c r="F40" s="71">
        <v>15</v>
      </c>
      <c r="G40" s="71">
        <f t="shared" si="9"/>
        <v>18.600000000000001</v>
      </c>
      <c r="H40" s="182">
        <f t="shared" si="10"/>
        <v>22808.25</v>
      </c>
      <c r="J40" s="244"/>
    </row>
    <row r="41" spans="1:13" s="122" customFormat="1" ht="30">
      <c r="A41" s="177"/>
      <c r="B41" s="77" t="s">
        <v>1602</v>
      </c>
      <c r="C41" s="131" t="s">
        <v>1813</v>
      </c>
      <c r="D41" s="181" t="s">
        <v>1995</v>
      </c>
      <c r="E41" s="101">
        <v>121200</v>
      </c>
      <c r="F41" s="71">
        <v>0.11</v>
      </c>
      <c r="G41" s="71">
        <f t="shared" si="9"/>
        <v>0.13</v>
      </c>
      <c r="H41" s="182">
        <f t="shared" si="10"/>
        <v>15756</v>
      </c>
      <c r="I41" s="279"/>
      <c r="J41" s="244"/>
    </row>
    <row r="42" spans="1:13" s="122" customFormat="1" ht="30.75" thickBot="1">
      <c r="A42" s="177"/>
      <c r="B42" s="77" t="s">
        <v>1603</v>
      </c>
      <c r="C42" s="131" t="s">
        <v>1814</v>
      </c>
      <c r="D42" s="129" t="s">
        <v>1996</v>
      </c>
      <c r="E42" s="101">
        <v>4040</v>
      </c>
      <c r="F42" s="71">
        <v>0.63</v>
      </c>
      <c r="G42" s="71">
        <f t="shared" si="9"/>
        <v>0.78</v>
      </c>
      <c r="H42" s="182">
        <f t="shared" si="10"/>
        <v>3151.2</v>
      </c>
      <c r="I42" s="279"/>
    </row>
    <row r="43" spans="1:13" ht="15.75" thickBot="1">
      <c r="B43" s="82"/>
      <c r="C43" s="83"/>
      <c r="D43" s="84"/>
      <c r="E43" s="85" t="s">
        <v>1457</v>
      </c>
      <c r="F43" s="86"/>
      <c r="G43" s="87"/>
      <c r="H43" s="88">
        <f>SUM(H36:H42)</f>
        <v>177145.49000000002</v>
      </c>
    </row>
    <row r="44" spans="1:13" s="32" customFormat="1" ht="15.75" thickBot="1">
      <c r="B44" s="62" t="s">
        <v>1604</v>
      </c>
      <c r="C44" s="63" t="s">
        <v>1605</v>
      </c>
      <c r="D44" s="64"/>
      <c r="E44" s="65"/>
      <c r="F44" s="65"/>
      <c r="G44" s="66"/>
      <c r="H44" s="67"/>
      <c r="I44" s="281"/>
    </row>
    <row r="45" spans="1:13" s="32" customFormat="1" ht="30">
      <c r="B45" s="77" t="s">
        <v>2203</v>
      </c>
      <c r="C45" s="131" t="s">
        <v>2204</v>
      </c>
      <c r="D45" s="181" t="s">
        <v>1809</v>
      </c>
      <c r="E45" s="71">
        <v>70.510000000000005</v>
      </c>
      <c r="F45" s="71">
        <v>183.97</v>
      </c>
      <c r="G45" s="71">
        <f t="shared" ref="G45:G46" si="11">TRUNC(F45*(1+$H$7),2)</f>
        <v>228.12</v>
      </c>
      <c r="H45" s="182">
        <f t="shared" ref="H45:H46" si="12">TRUNC(G45*E45,2)</f>
        <v>16084.74</v>
      </c>
      <c r="I45" s="281"/>
    </row>
    <row r="46" spans="1:13" s="32" customFormat="1" ht="30">
      <c r="B46" s="77" t="s">
        <v>2278</v>
      </c>
      <c r="C46" s="131" t="s">
        <v>2279</v>
      </c>
      <c r="D46" s="181" t="s">
        <v>2002</v>
      </c>
      <c r="E46" s="71">
        <v>141.1</v>
      </c>
      <c r="F46" s="71">
        <v>14.81</v>
      </c>
      <c r="G46" s="71">
        <f t="shared" si="11"/>
        <v>18.36</v>
      </c>
      <c r="H46" s="182">
        <f t="shared" si="12"/>
        <v>2590.59</v>
      </c>
      <c r="I46" s="281"/>
    </row>
    <row r="47" spans="1:13" s="32" customFormat="1" ht="30">
      <c r="B47" s="77" t="s">
        <v>2095</v>
      </c>
      <c r="C47" s="131" t="s">
        <v>2096</v>
      </c>
      <c r="D47" s="181" t="s">
        <v>1809</v>
      </c>
      <c r="E47" s="71">
        <v>1102.6500000000001</v>
      </c>
      <c r="F47" s="71">
        <v>31.66</v>
      </c>
      <c r="G47" s="71">
        <f t="shared" ref="G47:G60" si="13">TRUNC(F47*(1+$H$7),2)</f>
        <v>39.25</v>
      </c>
      <c r="H47" s="182">
        <f t="shared" ref="H47:H60" si="14">TRUNC(G47*E47,2)</f>
        <v>43279.01</v>
      </c>
      <c r="I47" s="281"/>
    </row>
    <row r="48" spans="1:13" s="34" customFormat="1">
      <c r="B48" s="77" t="s">
        <v>1606</v>
      </c>
      <c r="C48" s="131" t="s">
        <v>1815</v>
      </c>
      <c r="D48" s="75" t="s">
        <v>1996</v>
      </c>
      <c r="E48" s="71">
        <v>410.1</v>
      </c>
      <c r="F48" s="71">
        <v>9.52</v>
      </c>
      <c r="G48" s="71">
        <f t="shared" si="13"/>
        <v>11.8</v>
      </c>
      <c r="H48" s="182">
        <f t="shared" si="14"/>
        <v>4839.18</v>
      </c>
      <c r="I48" s="286"/>
      <c r="M48" s="251"/>
    </row>
    <row r="49" spans="2:13" s="34" customFormat="1">
      <c r="B49" s="77" t="s">
        <v>1607</v>
      </c>
      <c r="C49" s="131" t="s">
        <v>1608</v>
      </c>
      <c r="D49" s="75" t="s">
        <v>1996</v>
      </c>
      <c r="E49" s="71">
        <v>349.38</v>
      </c>
      <c r="F49" s="71">
        <v>4.7</v>
      </c>
      <c r="G49" s="71">
        <f t="shared" si="13"/>
        <v>5.82</v>
      </c>
      <c r="H49" s="182">
        <f t="shared" si="14"/>
        <v>2033.39</v>
      </c>
      <c r="I49" s="286"/>
    </row>
    <row r="50" spans="2:13" s="34" customFormat="1">
      <c r="B50" s="77" t="s">
        <v>1609</v>
      </c>
      <c r="C50" s="131" t="s">
        <v>1816</v>
      </c>
      <c r="D50" s="75" t="s">
        <v>1996</v>
      </c>
      <c r="E50" s="71">
        <v>32.5</v>
      </c>
      <c r="F50" s="71">
        <v>6.27</v>
      </c>
      <c r="G50" s="71">
        <f t="shared" si="13"/>
        <v>7.77</v>
      </c>
      <c r="H50" s="182">
        <f t="shared" si="14"/>
        <v>252.52</v>
      </c>
      <c r="I50" s="286"/>
    </row>
    <row r="51" spans="2:13" s="34" customFormat="1">
      <c r="B51" s="77" t="s">
        <v>1610</v>
      </c>
      <c r="C51" s="131" t="s">
        <v>1817</v>
      </c>
      <c r="D51" s="75" t="s">
        <v>525</v>
      </c>
      <c r="E51" s="71">
        <v>14</v>
      </c>
      <c r="F51" s="71">
        <v>8.7780000000000005</v>
      </c>
      <c r="G51" s="71">
        <f t="shared" si="13"/>
        <v>10.88</v>
      </c>
      <c r="H51" s="182">
        <f t="shared" si="14"/>
        <v>152.32</v>
      </c>
      <c r="I51" s="286"/>
    </row>
    <row r="52" spans="2:13" s="34" customFormat="1" ht="30">
      <c r="B52" s="77" t="s">
        <v>1611</v>
      </c>
      <c r="C52" s="131" t="s">
        <v>1818</v>
      </c>
      <c r="D52" s="75" t="s">
        <v>525</v>
      </c>
      <c r="E52" s="71">
        <v>2</v>
      </c>
      <c r="F52" s="71">
        <v>540.91999999999996</v>
      </c>
      <c r="G52" s="71">
        <f t="shared" si="13"/>
        <v>670.74</v>
      </c>
      <c r="H52" s="182">
        <f t="shared" si="14"/>
        <v>1341.48</v>
      </c>
      <c r="I52" s="286"/>
    </row>
    <row r="53" spans="2:13" s="34" customFormat="1" ht="90">
      <c r="B53" s="77" t="s">
        <v>1612</v>
      </c>
      <c r="C53" s="131" t="s">
        <v>1819</v>
      </c>
      <c r="D53" s="75" t="s">
        <v>2000</v>
      </c>
      <c r="E53" s="71">
        <v>28280</v>
      </c>
      <c r="F53" s="71">
        <v>4</v>
      </c>
      <c r="G53" s="71">
        <f t="shared" si="13"/>
        <v>4.96</v>
      </c>
      <c r="H53" s="182">
        <f t="shared" si="14"/>
        <v>140268.79999999999</v>
      </c>
      <c r="I53" s="287"/>
    </row>
    <row r="54" spans="2:13" s="34" customFormat="1" ht="30">
      <c r="B54" s="77" t="s">
        <v>1613</v>
      </c>
      <c r="C54" s="131" t="s">
        <v>1820</v>
      </c>
      <c r="D54" s="75" t="s">
        <v>1996</v>
      </c>
      <c r="E54" s="71">
        <v>4040</v>
      </c>
      <c r="F54" s="71">
        <v>5.38</v>
      </c>
      <c r="G54" s="71">
        <f t="shared" si="13"/>
        <v>6.67</v>
      </c>
      <c r="H54" s="182">
        <f t="shared" si="14"/>
        <v>26946.799999999999</v>
      </c>
      <c r="I54" s="287"/>
    </row>
    <row r="55" spans="2:13" s="34" customFormat="1">
      <c r="B55" s="77" t="s">
        <v>1614</v>
      </c>
      <c r="C55" s="131" t="s">
        <v>1821</v>
      </c>
      <c r="D55" s="181" t="s">
        <v>1996</v>
      </c>
      <c r="E55" s="71">
        <v>1224</v>
      </c>
      <c r="F55" s="71">
        <v>0.44</v>
      </c>
      <c r="G55" s="71">
        <f t="shared" si="13"/>
        <v>0.54</v>
      </c>
      <c r="H55" s="182">
        <f t="shared" si="14"/>
        <v>660.96</v>
      </c>
      <c r="I55" s="287"/>
    </row>
    <row r="56" spans="2:13" s="34" customFormat="1" ht="30">
      <c r="B56" s="119" t="s">
        <v>2412</v>
      </c>
      <c r="C56" s="131" t="s">
        <v>2413</v>
      </c>
      <c r="D56" s="181" t="s">
        <v>1996</v>
      </c>
      <c r="E56" s="71">
        <v>163.5</v>
      </c>
      <c r="F56" s="71">
        <v>40</v>
      </c>
      <c r="G56" s="71">
        <f t="shared" si="13"/>
        <v>49.6</v>
      </c>
      <c r="H56" s="182">
        <f t="shared" si="14"/>
        <v>8109.6</v>
      </c>
      <c r="I56" s="286"/>
    </row>
    <row r="57" spans="2:13" s="34" customFormat="1" ht="30">
      <c r="B57" s="77" t="s">
        <v>2070</v>
      </c>
      <c r="C57" s="131" t="s">
        <v>2071</v>
      </c>
      <c r="D57" s="181" t="s">
        <v>525</v>
      </c>
      <c r="E57" s="71">
        <v>2</v>
      </c>
      <c r="F57" s="71">
        <v>883.27700000000004</v>
      </c>
      <c r="G57" s="71">
        <f t="shared" si="13"/>
        <v>1095.26</v>
      </c>
      <c r="H57" s="182">
        <f t="shared" si="14"/>
        <v>2190.52</v>
      </c>
      <c r="I57" s="286"/>
    </row>
    <row r="58" spans="2:13" s="34" customFormat="1" ht="30">
      <c r="B58" s="246" t="s">
        <v>2468</v>
      </c>
      <c r="C58" s="247" t="s">
        <v>2466</v>
      </c>
      <c r="D58" s="248" t="s">
        <v>525</v>
      </c>
      <c r="E58" s="249">
        <f>12+23</f>
        <v>35</v>
      </c>
      <c r="F58" s="249">
        <v>35.71</v>
      </c>
      <c r="G58" s="249">
        <f t="shared" si="13"/>
        <v>44.28</v>
      </c>
      <c r="H58" s="250">
        <f t="shared" si="14"/>
        <v>1549.8</v>
      </c>
      <c r="I58" s="287"/>
    </row>
    <row r="59" spans="2:13" s="34" customFormat="1" ht="30">
      <c r="B59" s="246" t="s">
        <v>2469</v>
      </c>
      <c r="C59" s="247" t="s">
        <v>2467</v>
      </c>
      <c r="D59" s="248" t="s">
        <v>525</v>
      </c>
      <c r="E59" s="249">
        <v>3</v>
      </c>
      <c r="F59" s="249">
        <v>62.64</v>
      </c>
      <c r="G59" s="249">
        <f t="shared" si="13"/>
        <v>77.67</v>
      </c>
      <c r="H59" s="250">
        <f t="shared" si="14"/>
        <v>233.01</v>
      </c>
      <c r="I59" s="287"/>
    </row>
    <row r="60" spans="2:13" s="34" customFormat="1" ht="15.75" thickBot="1">
      <c r="B60" s="77" t="s">
        <v>2535</v>
      </c>
      <c r="C60" s="131" t="s">
        <v>2534</v>
      </c>
      <c r="D60" s="129" t="s">
        <v>2536</v>
      </c>
      <c r="E60" s="71">
        <v>8</v>
      </c>
      <c r="F60" s="71">
        <v>11354.61</v>
      </c>
      <c r="G60" s="71">
        <f t="shared" si="13"/>
        <v>14079.71</v>
      </c>
      <c r="H60" s="182">
        <f t="shared" si="14"/>
        <v>112637.68</v>
      </c>
      <c r="I60" s="287"/>
      <c r="J60" s="314"/>
      <c r="K60" s="316"/>
      <c r="L60" s="315"/>
      <c r="M60" s="315"/>
    </row>
    <row r="61" spans="2:13" ht="15.75" thickBot="1">
      <c r="B61" s="82"/>
      <c r="C61" s="83"/>
      <c r="D61" s="84"/>
      <c r="E61" s="85" t="s">
        <v>1457</v>
      </c>
      <c r="F61" s="86"/>
      <c r="G61" s="87"/>
      <c r="H61" s="88">
        <f>SUM(H45:H60)</f>
        <v>363170.39999999997</v>
      </c>
    </row>
    <row r="62" spans="2:13" s="32" customFormat="1" ht="15.75" thickBot="1">
      <c r="B62" s="62" t="s">
        <v>1615</v>
      </c>
      <c r="C62" s="125" t="s">
        <v>1822</v>
      </c>
      <c r="D62" s="126"/>
      <c r="E62" s="65"/>
      <c r="F62" s="65"/>
      <c r="G62" s="66"/>
      <c r="H62" s="67"/>
      <c r="I62" s="281"/>
    </row>
    <row r="63" spans="2:13" s="32" customFormat="1" ht="45">
      <c r="B63" s="77" t="s">
        <v>2090</v>
      </c>
      <c r="C63" s="131" t="s">
        <v>2091</v>
      </c>
      <c r="D63" s="181" t="s">
        <v>2002</v>
      </c>
      <c r="E63" s="71">
        <v>325</v>
      </c>
      <c r="F63" s="71">
        <v>6.22</v>
      </c>
      <c r="G63" s="71">
        <f t="shared" ref="G63" si="15">TRUNC(F63*(1+$H$7),2)</f>
        <v>7.71</v>
      </c>
      <c r="H63" s="182">
        <f t="shared" ref="H63" si="16">TRUNC(G63*E63,2)</f>
        <v>2505.75</v>
      </c>
      <c r="I63" s="281"/>
    </row>
    <row r="64" spans="2:13" s="32" customFormat="1" ht="45">
      <c r="B64" s="77" t="s">
        <v>2101</v>
      </c>
      <c r="C64" s="131" t="s">
        <v>2102</v>
      </c>
      <c r="D64" s="181" t="s">
        <v>2002</v>
      </c>
      <c r="E64" s="71">
        <v>200</v>
      </c>
      <c r="F64" s="71">
        <v>8.5299999999999994</v>
      </c>
      <c r="G64" s="71">
        <f t="shared" ref="G64" si="17">TRUNC(F64*(1+$H$7),2)</f>
        <v>10.57</v>
      </c>
      <c r="H64" s="182">
        <f t="shared" ref="H64" si="18">TRUNC(G64*E64,2)</f>
        <v>2114</v>
      </c>
      <c r="I64" s="281"/>
    </row>
    <row r="65" spans="1:9" s="177" customFormat="1" ht="30">
      <c r="B65" s="77" t="s">
        <v>1617</v>
      </c>
      <c r="C65" s="131" t="s">
        <v>1823</v>
      </c>
      <c r="D65" s="181" t="s">
        <v>2002</v>
      </c>
      <c r="E65" s="71">
        <v>36</v>
      </c>
      <c r="F65" s="71">
        <v>217.96</v>
      </c>
      <c r="G65" s="71">
        <f t="shared" ref="G65:G74" si="19">TRUNC(F65*(1+$H$7),2)</f>
        <v>270.27</v>
      </c>
      <c r="H65" s="182">
        <f t="shared" ref="H65:H74" si="20">TRUNC(G65*E65,2)</f>
        <v>9729.7199999999993</v>
      </c>
      <c r="I65" s="279"/>
    </row>
    <row r="66" spans="1:9" s="177" customFormat="1" ht="60">
      <c r="B66" s="77" t="s">
        <v>2074</v>
      </c>
      <c r="C66" s="131" t="s">
        <v>2076</v>
      </c>
      <c r="D66" s="181" t="s">
        <v>525</v>
      </c>
      <c r="E66" s="71">
        <v>22</v>
      </c>
      <c r="F66" s="71">
        <v>974.28</v>
      </c>
      <c r="G66" s="71">
        <f t="shared" si="19"/>
        <v>1208.0999999999999</v>
      </c>
      <c r="H66" s="182">
        <f t="shared" si="20"/>
        <v>26578.2</v>
      </c>
      <c r="I66" s="279"/>
    </row>
    <row r="67" spans="1:9" s="177" customFormat="1" ht="60">
      <c r="B67" s="77" t="s">
        <v>2075</v>
      </c>
      <c r="C67" s="131" t="s">
        <v>2077</v>
      </c>
      <c r="D67" s="181" t="s">
        <v>525</v>
      </c>
      <c r="E67" s="71">
        <v>2</v>
      </c>
      <c r="F67" s="71">
        <v>1531.19</v>
      </c>
      <c r="G67" s="71">
        <f t="shared" si="19"/>
        <v>1898.67</v>
      </c>
      <c r="H67" s="182">
        <f t="shared" si="20"/>
        <v>3797.34</v>
      </c>
      <c r="I67" s="279"/>
    </row>
    <row r="68" spans="1:9" s="122" customFormat="1" ht="75">
      <c r="A68" s="177"/>
      <c r="B68" s="77" t="s">
        <v>1801</v>
      </c>
      <c r="C68" s="131" t="s">
        <v>1969</v>
      </c>
      <c r="D68" s="129" t="s">
        <v>525</v>
      </c>
      <c r="E68" s="71">
        <v>2</v>
      </c>
      <c r="F68" s="71">
        <v>488.68</v>
      </c>
      <c r="G68" s="71">
        <f t="shared" si="19"/>
        <v>605.96</v>
      </c>
      <c r="H68" s="182">
        <f t="shared" si="20"/>
        <v>1211.92</v>
      </c>
      <c r="I68" s="279"/>
    </row>
    <row r="69" spans="1:9" s="122" customFormat="1" ht="105">
      <c r="A69" s="177"/>
      <c r="B69" s="77" t="s">
        <v>1618</v>
      </c>
      <c r="C69" s="131" t="s">
        <v>1824</v>
      </c>
      <c r="D69" s="129" t="s">
        <v>525</v>
      </c>
      <c r="E69" s="71">
        <v>8</v>
      </c>
      <c r="F69" s="71">
        <v>1637.24</v>
      </c>
      <c r="G69" s="71">
        <f t="shared" si="19"/>
        <v>2030.17</v>
      </c>
      <c r="H69" s="182">
        <f t="shared" si="20"/>
        <v>16241.36</v>
      </c>
      <c r="I69" s="279"/>
    </row>
    <row r="70" spans="1:9" s="177" customFormat="1" ht="60">
      <c r="B70" s="77" t="s">
        <v>2092</v>
      </c>
      <c r="C70" s="131" t="s">
        <v>2093</v>
      </c>
      <c r="D70" s="181" t="s">
        <v>525</v>
      </c>
      <c r="E70" s="71">
        <v>36</v>
      </c>
      <c r="F70" s="71">
        <v>306.39</v>
      </c>
      <c r="G70" s="71">
        <f t="shared" si="19"/>
        <v>379.92</v>
      </c>
      <c r="H70" s="182">
        <f t="shared" si="20"/>
        <v>13677.12</v>
      </c>
      <c r="I70" s="279"/>
    </row>
    <row r="71" spans="1:9" s="177" customFormat="1" ht="60">
      <c r="B71" s="77" t="s">
        <v>2287</v>
      </c>
      <c r="C71" s="131" t="s">
        <v>2288</v>
      </c>
      <c r="D71" s="181" t="s">
        <v>2002</v>
      </c>
      <c r="E71" s="71">
        <v>420</v>
      </c>
      <c r="F71" s="71">
        <v>10.94</v>
      </c>
      <c r="G71" s="71">
        <f t="shared" ref="G71" si="21">TRUNC(F71*(1+$H$7),2)</f>
        <v>13.56</v>
      </c>
      <c r="H71" s="182">
        <f t="shared" ref="H71" si="22">TRUNC(G71*E71,2)</f>
        <v>5695.2</v>
      </c>
      <c r="I71" s="279"/>
    </row>
    <row r="72" spans="1:9" s="122" customFormat="1" ht="60">
      <c r="A72" s="177"/>
      <c r="B72" s="77" t="s">
        <v>2284</v>
      </c>
      <c r="C72" s="131" t="s">
        <v>2285</v>
      </c>
      <c r="D72" s="129" t="s">
        <v>2002</v>
      </c>
      <c r="E72" s="71">
        <v>590</v>
      </c>
      <c r="F72" s="71">
        <v>15.6</v>
      </c>
      <c r="G72" s="71">
        <f t="shared" si="19"/>
        <v>19.34</v>
      </c>
      <c r="H72" s="182">
        <f t="shared" si="20"/>
        <v>11410.6</v>
      </c>
      <c r="I72" s="279"/>
    </row>
    <row r="73" spans="1:9" s="177" customFormat="1" ht="30">
      <c r="B73" s="77" t="s">
        <v>1802</v>
      </c>
      <c r="C73" s="131" t="s">
        <v>1970</v>
      </c>
      <c r="D73" s="181" t="s">
        <v>2002</v>
      </c>
      <c r="E73" s="71">
        <v>325</v>
      </c>
      <c r="F73" s="71">
        <v>14.24</v>
      </c>
      <c r="G73" s="71">
        <f t="shared" ref="G73" si="23">TRUNC(F73*(1+$H$7),2)</f>
        <v>17.649999999999999</v>
      </c>
      <c r="H73" s="182">
        <f t="shared" ref="H73" si="24">TRUNC(G73*E73,2)</f>
        <v>5736.25</v>
      </c>
      <c r="I73" s="279"/>
    </row>
    <row r="74" spans="1:9" s="122" customFormat="1" ht="30.75" thickBot="1">
      <c r="A74" s="177"/>
      <c r="B74" s="77" t="s">
        <v>2103</v>
      </c>
      <c r="C74" s="131" t="s">
        <v>2104</v>
      </c>
      <c r="D74" s="129" t="s">
        <v>2002</v>
      </c>
      <c r="E74" s="71">
        <v>200</v>
      </c>
      <c r="F74" s="71">
        <v>31.69</v>
      </c>
      <c r="G74" s="71">
        <f t="shared" si="19"/>
        <v>39.29</v>
      </c>
      <c r="H74" s="182">
        <f t="shared" si="20"/>
        <v>7858</v>
      </c>
      <c r="I74" s="279"/>
    </row>
    <row r="75" spans="1:9" s="122" customFormat="1" ht="15.75" thickBot="1">
      <c r="A75" s="177"/>
      <c r="B75" s="82"/>
      <c r="C75" s="83"/>
      <c r="D75" s="84"/>
      <c r="E75" s="85" t="s">
        <v>1457</v>
      </c>
      <c r="F75" s="86"/>
      <c r="G75" s="87"/>
      <c r="H75" s="127">
        <f>SUM(H63:H74)</f>
        <v>106555.45999999999</v>
      </c>
      <c r="I75" s="279"/>
    </row>
    <row r="76" spans="1:9" s="122" customFormat="1" ht="15.75" thickBot="1">
      <c r="A76" s="177"/>
      <c r="B76" s="62" t="s">
        <v>1619</v>
      </c>
      <c r="C76" s="125" t="s">
        <v>1454</v>
      </c>
      <c r="D76" s="126"/>
      <c r="E76" s="65"/>
      <c r="F76" s="65"/>
      <c r="G76" s="66"/>
      <c r="H76" s="67"/>
      <c r="I76" s="279"/>
    </row>
    <row r="77" spans="1:9" s="177" customFormat="1" ht="60.75" thickBot="1">
      <c r="B77" s="77" t="s">
        <v>2383</v>
      </c>
      <c r="C77" s="131" t="s">
        <v>2384</v>
      </c>
      <c r="D77" s="181" t="s">
        <v>2002</v>
      </c>
      <c r="E77" s="71">
        <v>141.15</v>
      </c>
      <c r="F77" s="71">
        <v>83.79</v>
      </c>
      <c r="G77" s="71">
        <f t="shared" ref="G77" si="25">TRUNC(F77*(1+$H$7),2)</f>
        <v>103.89</v>
      </c>
      <c r="H77" s="182">
        <f t="shared" ref="H77" si="26">TRUNC(G77*E77,2)</f>
        <v>14664.07</v>
      </c>
      <c r="I77" s="279"/>
    </row>
    <row r="78" spans="1:9" s="122" customFormat="1" ht="15.75" thickBot="1">
      <c r="A78" s="177"/>
      <c r="B78" s="82"/>
      <c r="C78" s="83"/>
      <c r="D78" s="84"/>
      <c r="E78" s="85" t="s">
        <v>1457</v>
      </c>
      <c r="F78" s="86"/>
      <c r="G78" s="87"/>
      <c r="H78" s="127">
        <f>SUM(H77:H77)</f>
        <v>14664.07</v>
      </c>
      <c r="I78" s="279"/>
    </row>
    <row r="79" spans="1:9" s="122" customFormat="1" ht="15.75" thickBot="1">
      <c r="A79" s="177"/>
      <c r="B79" s="62" t="s">
        <v>1620</v>
      </c>
      <c r="C79" s="125" t="s">
        <v>1825</v>
      </c>
      <c r="D79" s="126"/>
      <c r="E79" s="65"/>
      <c r="F79" s="65"/>
      <c r="G79" s="66"/>
      <c r="H79" s="67"/>
      <c r="I79" s="279"/>
    </row>
    <row r="80" spans="1:9" s="122" customFormat="1" ht="45">
      <c r="A80" s="177"/>
      <c r="B80" s="77" t="s">
        <v>2041</v>
      </c>
      <c r="C80" s="131" t="s">
        <v>2040</v>
      </c>
      <c r="D80" s="129" t="s">
        <v>1996</v>
      </c>
      <c r="E80" s="71">
        <v>84.24</v>
      </c>
      <c r="F80" s="71">
        <v>10.85</v>
      </c>
      <c r="G80" s="71">
        <f t="shared" ref="G80:G83" si="27">TRUNC(F80*(1+$H$7),2)</f>
        <v>13.45</v>
      </c>
      <c r="H80" s="182">
        <f t="shared" ref="H80:H83" si="28">TRUNC(G80*E80,2)</f>
        <v>1133.02</v>
      </c>
      <c r="I80" s="279"/>
    </row>
    <row r="81" spans="1:9" s="122" customFormat="1" ht="45">
      <c r="A81" s="177"/>
      <c r="B81" s="77" t="s">
        <v>1622</v>
      </c>
      <c r="C81" s="131" t="s">
        <v>1826</v>
      </c>
      <c r="D81" s="129" t="s">
        <v>525</v>
      </c>
      <c r="E81" s="71">
        <v>26</v>
      </c>
      <c r="F81" s="71">
        <v>40.31</v>
      </c>
      <c r="G81" s="71">
        <f t="shared" si="27"/>
        <v>49.98</v>
      </c>
      <c r="H81" s="182">
        <f t="shared" si="28"/>
        <v>1299.48</v>
      </c>
      <c r="I81" s="279"/>
    </row>
    <row r="82" spans="1:9" s="122" customFormat="1" ht="30">
      <c r="A82" s="177"/>
      <c r="B82" s="77" t="s">
        <v>2460</v>
      </c>
      <c r="C82" s="131" t="s">
        <v>2461</v>
      </c>
      <c r="D82" s="129" t="s">
        <v>525</v>
      </c>
      <c r="E82" s="71">
        <v>26</v>
      </c>
      <c r="F82" s="71">
        <v>9</v>
      </c>
      <c r="G82" s="71">
        <f t="shared" si="27"/>
        <v>11.16</v>
      </c>
      <c r="H82" s="182">
        <f t="shared" si="28"/>
        <v>290.16000000000003</v>
      </c>
      <c r="I82" s="279"/>
    </row>
    <row r="83" spans="1:9" s="122" customFormat="1" ht="15.75" thickBot="1">
      <c r="A83" s="177"/>
      <c r="B83" s="77" t="s">
        <v>1803</v>
      </c>
      <c r="C83" s="131" t="s">
        <v>1973</v>
      </c>
      <c r="D83" s="129" t="s">
        <v>1809</v>
      </c>
      <c r="E83" s="71">
        <v>16.850000000000001</v>
      </c>
      <c r="F83" s="71">
        <v>179.01</v>
      </c>
      <c r="G83" s="71">
        <f t="shared" si="27"/>
        <v>221.97</v>
      </c>
      <c r="H83" s="182">
        <f t="shared" si="28"/>
        <v>3740.19</v>
      </c>
      <c r="I83" s="279"/>
    </row>
    <row r="84" spans="1:9" s="122" customFormat="1" ht="15.75" thickBot="1">
      <c r="A84" s="177"/>
      <c r="B84" s="82"/>
      <c r="C84" s="83"/>
      <c r="D84" s="84"/>
      <c r="E84" s="85" t="s">
        <v>1457</v>
      </c>
      <c r="F84" s="86"/>
      <c r="G84" s="87"/>
      <c r="H84" s="127">
        <f>SUM(H80:H83)</f>
        <v>6462.85</v>
      </c>
      <c r="I84" s="279"/>
    </row>
    <row r="85" spans="1:9" s="123" customFormat="1" ht="15.75" thickBot="1">
      <c r="A85" s="178"/>
      <c r="B85" s="62" t="s">
        <v>1624</v>
      </c>
      <c r="C85" s="125" t="s">
        <v>1455</v>
      </c>
      <c r="D85" s="126"/>
      <c r="E85" s="65"/>
      <c r="F85" s="65"/>
      <c r="G85" s="66"/>
      <c r="H85" s="67"/>
      <c r="I85" s="282"/>
    </row>
    <row r="86" spans="1:9" s="123" customFormat="1" ht="45">
      <c r="A86" s="178"/>
      <c r="B86" s="77" t="s">
        <v>1625</v>
      </c>
      <c r="C86" s="131" t="s">
        <v>1828</v>
      </c>
      <c r="D86" s="181" t="s">
        <v>2003</v>
      </c>
      <c r="E86" s="71">
        <v>23.28</v>
      </c>
      <c r="F86" s="71">
        <v>351.28</v>
      </c>
      <c r="G86" s="71">
        <f t="shared" ref="G86:G104" si="29">TRUNC(F86*(1+$H$7),2)</f>
        <v>435.58</v>
      </c>
      <c r="H86" s="182">
        <f t="shared" ref="H86:H104" si="30">TRUNC(G86*E86,2)</f>
        <v>10140.299999999999</v>
      </c>
      <c r="I86" s="282"/>
    </row>
    <row r="87" spans="1:9" s="123" customFormat="1" ht="60">
      <c r="A87" s="178"/>
      <c r="B87" s="77" t="s">
        <v>1626</v>
      </c>
      <c r="C87" s="131" t="s">
        <v>1829</v>
      </c>
      <c r="D87" s="181" t="s">
        <v>2004</v>
      </c>
      <c r="E87" s="71">
        <v>487.63</v>
      </c>
      <c r="F87" s="71">
        <v>64.36</v>
      </c>
      <c r="G87" s="71">
        <f t="shared" si="29"/>
        <v>79.8</v>
      </c>
      <c r="H87" s="182">
        <f t="shared" si="30"/>
        <v>38912.870000000003</v>
      </c>
      <c r="I87" s="282"/>
    </row>
    <row r="88" spans="1:9" s="178" customFormat="1" ht="45">
      <c r="B88" s="77" t="s">
        <v>2105</v>
      </c>
      <c r="C88" s="131" t="s">
        <v>2106</v>
      </c>
      <c r="D88" s="181" t="s">
        <v>2004</v>
      </c>
      <c r="E88" s="71">
        <v>487.63</v>
      </c>
      <c r="F88" s="71">
        <v>77.37</v>
      </c>
      <c r="G88" s="71">
        <f t="shared" si="29"/>
        <v>95.93</v>
      </c>
      <c r="H88" s="182">
        <f t="shared" si="30"/>
        <v>46778.34</v>
      </c>
      <c r="I88" s="282"/>
    </row>
    <row r="89" spans="1:9" s="123" customFormat="1" ht="45">
      <c r="A89" s="178"/>
      <c r="B89" s="77" t="s">
        <v>1627</v>
      </c>
      <c r="C89" s="131" t="s">
        <v>1830</v>
      </c>
      <c r="D89" s="181" t="s">
        <v>2005</v>
      </c>
      <c r="E89" s="71">
        <v>843</v>
      </c>
      <c r="F89" s="71">
        <v>3.83</v>
      </c>
      <c r="G89" s="71">
        <f t="shared" si="29"/>
        <v>4.74</v>
      </c>
      <c r="H89" s="182">
        <f t="shared" si="30"/>
        <v>3995.82</v>
      </c>
      <c r="I89" s="282"/>
    </row>
    <row r="90" spans="1:9" s="123" customFormat="1" ht="30">
      <c r="A90" s="178"/>
      <c r="B90" s="77" t="s">
        <v>1628</v>
      </c>
      <c r="C90" s="131" t="s">
        <v>1831</v>
      </c>
      <c r="D90" s="181" t="s">
        <v>2005</v>
      </c>
      <c r="E90" s="71">
        <v>12623</v>
      </c>
      <c r="F90" s="71">
        <v>3.87</v>
      </c>
      <c r="G90" s="71">
        <f t="shared" si="29"/>
        <v>4.79</v>
      </c>
      <c r="H90" s="182">
        <f t="shared" si="30"/>
        <v>60464.17</v>
      </c>
      <c r="I90" s="282"/>
    </row>
    <row r="91" spans="1:9" s="178" customFormat="1" ht="30">
      <c r="B91" s="77" t="s">
        <v>2306</v>
      </c>
      <c r="C91" s="131" t="s">
        <v>2307</v>
      </c>
      <c r="D91" s="181" t="s">
        <v>2005</v>
      </c>
      <c r="E91" s="71">
        <v>206</v>
      </c>
      <c r="F91" s="71">
        <v>3.27</v>
      </c>
      <c r="G91" s="71">
        <f t="shared" si="29"/>
        <v>4.05</v>
      </c>
      <c r="H91" s="182">
        <f t="shared" si="30"/>
        <v>834.3</v>
      </c>
      <c r="I91" s="282"/>
    </row>
    <row r="92" spans="1:9" s="123" customFormat="1" ht="30">
      <c r="A92" s="178"/>
      <c r="B92" s="77" t="s">
        <v>1629</v>
      </c>
      <c r="C92" s="131" t="s">
        <v>1832</v>
      </c>
      <c r="D92" s="181" t="s">
        <v>2005</v>
      </c>
      <c r="E92" s="71">
        <v>843</v>
      </c>
      <c r="F92" s="71">
        <v>3.84</v>
      </c>
      <c r="G92" s="71">
        <f t="shared" si="29"/>
        <v>4.76</v>
      </c>
      <c r="H92" s="182">
        <f t="shared" si="30"/>
        <v>4012.68</v>
      </c>
      <c r="I92" s="282"/>
    </row>
    <row r="93" spans="1:9" s="123" customFormat="1" ht="30">
      <c r="A93" s="178"/>
      <c r="B93" s="77" t="s">
        <v>1630</v>
      </c>
      <c r="C93" s="131" t="s">
        <v>1833</v>
      </c>
      <c r="D93" s="181" t="s">
        <v>2005</v>
      </c>
      <c r="E93" s="71">
        <v>12623</v>
      </c>
      <c r="F93" s="71">
        <v>3.36</v>
      </c>
      <c r="G93" s="71">
        <f t="shared" si="29"/>
        <v>4.16</v>
      </c>
      <c r="H93" s="182">
        <f t="shared" si="30"/>
        <v>52511.68</v>
      </c>
      <c r="I93" s="282"/>
    </row>
    <row r="94" spans="1:9" s="178" customFormat="1" ht="30">
      <c r="B94" s="77" t="s">
        <v>2308</v>
      </c>
      <c r="C94" s="131" t="s">
        <v>2309</v>
      </c>
      <c r="D94" s="181" t="s">
        <v>2005</v>
      </c>
      <c r="E94" s="71">
        <v>206</v>
      </c>
      <c r="F94" s="71">
        <v>2.88</v>
      </c>
      <c r="G94" s="71">
        <f t="shared" si="29"/>
        <v>3.57</v>
      </c>
      <c r="H94" s="182">
        <f t="shared" si="30"/>
        <v>735.42</v>
      </c>
      <c r="I94" s="282"/>
    </row>
    <row r="95" spans="1:9" s="178" customFormat="1" ht="30">
      <c r="B95" s="77" t="s">
        <v>2323</v>
      </c>
      <c r="C95" s="131" t="s">
        <v>2324</v>
      </c>
      <c r="D95" s="181" t="s">
        <v>2005</v>
      </c>
      <c r="E95" s="71">
        <v>1130</v>
      </c>
      <c r="F95" s="71">
        <v>1.6</v>
      </c>
      <c r="G95" s="71">
        <f t="shared" si="29"/>
        <v>1.98</v>
      </c>
      <c r="H95" s="182">
        <f t="shared" si="30"/>
        <v>2237.4</v>
      </c>
      <c r="I95" s="282"/>
    </row>
    <row r="96" spans="1:9" s="123" customFormat="1">
      <c r="A96" s="178"/>
      <c r="B96" s="77" t="s">
        <v>1631</v>
      </c>
      <c r="C96" s="131" t="s">
        <v>1834</v>
      </c>
      <c r="D96" s="181" t="s">
        <v>2003</v>
      </c>
      <c r="E96" s="71">
        <v>0.14000000000000001</v>
      </c>
      <c r="F96" s="71">
        <v>1424.98</v>
      </c>
      <c r="G96" s="71">
        <f t="shared" si="29"/>
        <v>1766.97</v>
      </c>
      <c r="H96" s="182">
        <f t="shared" si="30"/>
        <v>247.37</v>
      </c>
      <c r="I96" s="282"/>
    </row>
    <row r="97" spans="1:9" s="178" customFormat="1" ht="60">
      <c r="B97" s="77" t="s">
        <v>2314</v>
      </c>
      <c r="C97" s="131" t="s">
        <v>2315</v>
      </c>
      <c r="D97" s="181" t="s">
        <v>2003</v>
      </c>
      <c r="E97" s="71">
        <v>97.09</v>
      </c>
      <c r="F97" s="71">
        <v>1898.35</v>
      </c>
      <c r="G97" s="71">
        <f t="shared" si="29"/>
        <v>2353.9499999999998</v>
      </c>
      <c r="H97" s="182">
        <f t="shared" si="30"/>
        <v>228545</v>
      </c>
      <c r="I97" s="391" t="s">
        <v>2540</v>
      </c>
    </row>
    <row r="98" spans="1:9" s="123" customFormat="1" ht="60">
      <c r="A98" s="178"/>
      <c r="B98" s="77" t="s">
        <v>1804</v>
      </c>
      <c r="C98" s="131" t="s">
        <v>1971</v>
      </c>
      <c r="D98" s="181" t="s">
        <v>2003</v>
      </c>
      <c r="E98" s="71">
        <v>56.31</v>
      </c>
      <c r="F98" s="71">
        <v>1907</v>
      </c>
      <c r="G98" s="71">
        <f t="shared" si="29"/>
        <v>2364.6799999999998</v>
      </c>
      <c r="H98" s="182">
        <f t="shared" si="30"/>
        <v>133155.13</v>
      </c>
      <c r="I98" s="282"/>
    </row>
    <row r="99" spans="1:9" s="123" customFormat="1" ht="60">
      <c r="A99" s="178"/>
      <c r="B99" s="246" t="s">
        <v>1633</v>
      </c>
      <c r="C99" s="247" t="s">
        <v>1463</v>
      </c>
      <c r="D99" s="248" t="s">
        <v>2005</v>
      </c>
      <c r="E99" s="249">
        <f>139826*1.05</f>
        <v>146817.30000000002</v>
      </c>
      <c r="F99" s="249">
        <v>16.7</v>
      </c>
      <c r="G99" s="249">
        <f t="shared" si="29"/>
        <v>20.7</v>
      </c>
      <c r="H99" s="250">
        <f t="shared" si="30"/>
        <v>3039118.11</v>
      </c>
      <c r="I99" s="392" t="s">
        <v>2540</v>
      </c>
    </row>
    <row r="100" spans="1:9" s="178" customFormat="1" ht="45">
      <c r="B100" s="77" t="s">
        <v>2321</v>
      </c>
      <c r="C100" s="131" t="s">
        <v>2320</v>
      </c>
      <c r="D100" s="181" t="s">
        <v>2005</v>
      </c>
      <c r="E100" s="71">
        <v>1130</v>
      </c>
      <c r="F100" s="71">
        <v>4.6100000000000003</v>
      </c>
      <c r="G100" s="71">
        <f t="shared" si="29"/>
        <v>5.71</v>
      </c>
      <c r="H100" s="182">
        <f t="shared" si="30"/>
        <v>6452.3</v>
      </c>
      <c r="I100" s="282"/>
    </row>
    <row r="101" spans="1:9" s="123" customFormat="1" ht="32.25" customHeight="1">
      <c r="A101" s="178"/>
      <c r="B101" s="77" t="s">
        <v>1634</v>
      </c>
      <c r="C101" s="131" t="s">
        <v>1836</v>
      </c>
      <c r="D101" s="181" t="s">
        <v>2003</v>
      </c>
      <c r="E101" s="71">
        <v>214.82</v>
      </c>
      <c r="F101" s="71">
        <v>437.67</v>
      </c>
      <c r="G101" s="71">
        <f t="shared" si="29"/>
        <v>542.71</v>
      </c>
      <c r="H101" s="182">
        <f t="shared" si="30"/>
        <v>116584.96000000001</v>
      </c>
      <c r="I101" s="391" t="s">
        <v>2540</v>
      </c>
    </row>
    <row r="102" spans="1:9" s="178" customFormat="1" ht="32.25" customHeight="1">
      <c r="B102" s="77" t="s">
        <v>2108</v>
      </c>
      <c r="C102" s="131" t="s">
        <v>2107</v>
      </c>
      <c r="D102" s="181" t="s">
        <v>1996</v>
      </c>
      <c r="E102" s="71">
        <v>446</v>
      </c>
      <c r="F102" s="71">
        <v>73</v>
      </c>
      <c r="G102" s="71">
        <f t="shared" si="29"/>
        <v>90.52</v>
      </c>
      <c r="H102" s="182">
        <f t="shared" si="30"/>
        <v>40371.919999999998</v>
      </c>
      <c r="I102" s="282"/>
    </row>
    <row r="103" spans="1:9" s="123" customFormat="1" ht="60">
      <c r="A103" s="178"/>
      <c r="B103" s="77" t="s">
        <v>1635</v>
      </c>
      <c r="C103" s="131" t="s">
        <v>1837</v>
      </c>
      <c r="D103" s="181" t="s">
        <v>2006</v>
      </c>
      <c r="E103" s="71">
        <v>3568</v>
      </c>
      <c r="F103" s="71">
        <v>8.25</v>
      </c>
      <c r="G103" s="71">
        <f t="shared" si="29"/>
        <v>10.23</v>
      </c>
      <c r="H103" s="182">
        <f t="shared" si="30"/>
        <v>36500.639999999999</v>
      </c>
      <c r="I103" s="282"/>
    </row>
    <row r="104" spans="1:9" s="123" customFormat="1" ht="75.75" thickBot="1">
      <c r="A104" s="178"/>
      <c r="B104" s="77" t="s">
        <v>1636</v>
      </c>
      <c r="C104" s="131" t="s">
        <v>1838</v>
      </c>
      <c r="D104" s="181" t="s">
        <v>2003</v>
      </c>
      <c r="E104" s="71">
        <v>1784</v>
      </c>
      <c r="F104" s="71">
        <v>16.48</v>
      </c>
      <c r="G104" s="71">
        <f t="shared" si="29"/>
        <v>20.43</v>
      </c>
      <c r="H104" s="182">
        <f t="shared" si="30"/>
        <v>36447.120000000003</v>
      </c>
      <c r="I104" s="282"/>
    </row>
    <row r="105" spans="1:9" s="123" customFormat="1" ht="15.75" thickBot="1">
      <c r="A105" s="178"/>
      <c r="B105" s="111"/>
      <c r="C105" s="133"/>
      <c r="D105" s="120"/>
      <c r="E105" s="85" t="s">
        <v>1457</v>
      </c>
      <c r="F105" s="86"/>
      <c r="G105" s="87"/>
      <c r="H105" s="127">
        <f>SUM(H86:H104)</f>
        <v>3858045.53</v>
      </c>
      <c r="I105" s="282"/>
    </row>
    <row r="106" spans="1:9" s="123" customFormat="1" ht="15.75" thickBot="1">
      <c r="A106" s="178"/>
      <c r="B106" s="62" t="s">
        <v>1637</v>
      </c>
      <c r="C106" s="125" t="s">
        <v>1840</v>
      </c>
      <c r="D106" s="126"/>
      <c r="E106" s="65"/>
      <c r="F106" s="65"/>
      <c r="G106" s="66"/>
      <c r="H106" s="67"/>
      <c r="I106" s="282"/>
    </row>
    <row r="107" spans="1:9" s="123" customFormat="1" ht="45">
      <c r="A107" s="178"/>
      <c r="B107" s="77" t="s">
        <v>2218</v>
      </c>
      <c r="C107" s="131" t="s">
        <v>2219</v>
      </c>
      <c r="D107" s="129" t="s">
        <v>1996</v>
      </c>
      <c r="E107" s="71">
        <v>84.29</v>
      </c>
      <c r="F107" s="71">
        <v>42.26</v>
      </c>
      <c r="G107" s="71">
        <f t="shared" ref="G107:G110" si="31">TRUNC(F107*(1+$H$7),2)</f>
        <v>52.4</v>
      </c>
      <c r="H107" s="182">
        <f t="shared" ref="H107:H110" si="32">TRUNC(G107*E107,2)</f>
        <v>4416.79</v>
      </c>
      <c r="I107" s="282"/>
    </row>
    <row r="108" spans="1:9" s="178" customFormat="1" ht="45">
      <c r="B108" s="77" t="s">
        <v>2220</v>
      </c>
      <c r="C108" s="131" t="s">
        <v>2221</v>
      </c>
      <c r="D108" s="181" t="s">
        <v>1996</v>
      </c>
      <c r="E108" s="71">
        <v>53.04</v>
      </c>
      <c r="F108" s="71">
        <v>69.94</v>
      </c>
      <c r="G108" s="71">
        <f t="shared" ref="G108" si="33">TRUNC(F108*(1+$H$7),2)</f>
        <v>86.72</v>
      </c>
      <c r="H108" s="182">
        <f t="shared" ref="H108" si="34">TRUNC(G108*E108,2)</f>
        <v>4599.62</v>
      </c>
      <c r="I108" s="282"/>
    </row>
    <row r="109" spans="1:9" s="178" customFormat="1" ht="105">
      <c r="B109" s="246" t="s">
        <v>2486</v>
      </c>
      <c r="C109" s="247" t="s">
        <v>2487</v>
      </c>
      <c r="D109" s="248" t="s">
        <v>1996</v>
      </c>
      <c r="E109" s="249">
        <v>260</v>
      </c>
      <c r="F109" s="249">
        <v>97.53</v>
      </c>
      <c r="G109" s="249">
        <f t="shared" ref="G109" si="35">TRUNC(F109*(1+$H$7),2)</f>
        <v>120.93</v>
      </c>
      <c r="H109" s="250">
        <f t="shared" ref="H109" si="36">TRUNC(G109*E109,2)</f>
        <v>31441.8</v>
      </c>
      <c r="I109" s="288"/>
    </row>
    <row r="110" spans="1:9" s="178" customFormat="1" ht="15.75" thickBot="1">
      <c r="B110" s="77" t="s">
        <v>2086</v>
      </c>
      <c r="C110" s="131" t="s">
        <v>2087</v>
      </c>
      <c r="D110" s="181" t="s">
        <v>1996</v>
      </c>
      <c r="E110" s="71">
        <v>796.4</v>
      </c>
      <c r="F110" s="71">
        <v>7.82</v>
      </c>
      <c r="G110" s="71">
        <f t="shared" si="31"/>
        <v>9.69</v>
      </c>
      <c r="H110" s="182">
        <f t="shared" si="32"/>
        <v>7717.11</v>
      </c>
      <c r="I110" s="282"/>
    </row>
    <row r="111" spans="1:9" s="123" customFormat="1" ht="15.75" thickBot="1">
      <c r="A111" s="178"/>
      <c r="B111" s="111"/>
      <c r="C111" s="133"/>
      <c r="D111" s="120"/>
      <c r="E111" s="85" t="s">
        <v>1457</v>
      </c>
      <c r="F111" s="86"/>
      <c r="G111" s="87"/>
      <c r="H111" s="127">
        <f>SUM(H107:H110)</f>
        <v>48175.32</v>
      </c>
      <c r="I111" s="282"/>
    </row>
    <row r="112" spans="1:9" s="123" customFormat="1" ht="15.75" thickBot="1">
      <c r="A112" s="178"/>
      <c r="B112" s="62" t="s">
        <v>1639</v>
      </c>
      <c r="C112" s="125" t="s">
        <v>1841</v>
      </c>
      <c r="D112" s="126"/>
      <c r="E112" s="65"/>
      <c r="F112" s="65"/>
      <c r="G112" s="66"/>
      <c r="H112" s="67"/>
      <c r="I112" s="282"/>
    </row>
    <row r="113" spans="1:9" s="123" customFormat="1" ht="30">
      <c r="A113" s="178"/>
      <c r="B113" s="77" t="s">
        <v>1805</v>
      </c>
      <c r="C113" s="131" t="s">
        <v>1972</v>
      </c>
      <c r="D113" s="181" t="s">
        <v>2004</v>
      </c>
      <c r="E113" s="71">
        <v>168.58</v>
      </c>
      <c r="F113" s="71">
        <v>4.53</v>
      </c>
      <c r="G113" s="71">
        <f t="shared" ref="G113:G130" si="37">TRUNC(F113*(1+$H$7),2)</f>
        <v>5.61</v>
      </c>
      <c r="H113" s="182">
        <f t="shared" ref="H113:H130" si="38">TRUNC(G113*E113,2)</f>
        <v>945.73</v>
      </c>
      <c r="I113" s="282"/>
    </row>
    <row r="114" spans="1:9" s="123" customFormat="1" ht="30">
      <c r="A114" s="178"/>
      <c r="B114" s="77" t="s">
        <v>1641</v>
      </c>
      <c r="C114" s="131" t="s">
        <v>1842</v>
      </c>
      <c r="D114" s="129" t="s">
        <v>2004</v>
      </c>
      <c r="E114" s="71">
        <v>168.58</v>
      </c>
      <c r="F114" s="71">
        <v>29.45</v>
      </c>
      <c r="G114" s="71">
        <f t="shared" si="37"/>
        <v>36.51</v>
      </c>
      <c r="H114" s="182">
        <f t="shared" si="38"/>
        <v>6154.85</v>
      </c>
      <c r="I114" s="282"/>
    </row>
    <row r="115" spans="1:9" s="123" customFormat="1" ht="30">
      <c r="A115" s="178"/>
      <c r="B115" s="246" t="s">
        <v>2551</v>
      </c>
      <c r="C115" s="247" t="s">
        <v>2539</v>
      </c>
      <c r="D115" s="248" t="s">
        <v>2251</v>
      </c>
      <c r="E115" s="249">
        <v>1</v>
      </c>
      <c r="F115" s="249">
        <v>1130000</v>
      </c>
      <c r="G115" s="249">
        <f>TRUNC(F115*(1+$H$7),2)</f>
        <v>1401200</v>
      </c>
      <c r="H115" s="292">
        <f t="shared" ref="H115" si="39">TRUNC(G115*E115,2)</f>
        <v>1401200</v>
      </c>
      <c r="I115" s="290"/>
    </row>
    <row r="116" spans="1:9" s="178" customFormat="1" ht="90">
      <c r="B116" s="77" t="s">
        <v>2222</v>
      </c>
      <c r="C116" s="131" t="s">
        <v>2223</v>
      </c>
      <c r="D116" s="181" t="s">
        <v>1996</v>
      </c>
      <c r="E116" s="71">
        <v>456.75</v>
      </c>
      <c r="F116" s="71">
        <v>91.76</v>
      </c>
      <c r="G116" s="71">
        <f t="shared" si="37"/>
        <v>113.78</v>
      </c>
      <c r="H116" s="182">
        <f t="shared" si="38"/>
        <v>51969.01</v>
      </c>
      <c r="I116" s="282"/>
    </row>
    <row r="117" spans="1:9" s="178" customFormat="1">
      <c r="B117" s="293" t="s">
        <v>2552</v>
      </c>
      <c r="C117" s="294" t="s">
        <v>2538</v>
      </c>
      <c r="D117" s="248" t="s">
        <v>2251</v>
      </c>
      <c r="E117" s="249">
        <v>1</v>
      </c>
      <c r="F117" s="249">
        <v>200000</v>
      </c>
      <c r="G117" s="249">
        <f>TRUNC(F117*(1+$H$7),2)</f>
        <v>248000</v>
      </c>
      <c r="H117" s="292">
        <f>TRUNC(G117*E117,2)</f>
        <v>248000</v>
      </c>
      <c r="I117" s="290"/>
    </row>
    <row r="118" spans="1:9" s="123" customFormat="1" ht="30">
      <c r="A118" s="178"/>
      <c r="B118" s="77" t="s">
        <v>1642</v>
      </c>
      <c r="C118" s="131" t="s">
        <v>1843</v>
      </c>
      <c r="D118" s="129" t="s">
        <v>2004</v>
      </c>
      <c r="E118" s="71">
        <v>32.700000000000003</v>
      </c>
      <c r="F118" s="71">
        <v>22.37</v>
      </c>
      <c r="G118" s="71">
        <f t="shared" si="37"/>
        <v>27.73</v>
      </c>
      <c r="H118" s="182">
        <f t="shared" si="38"/>
        <v>906.77</v>
      </c>
      <c r="I118" s="282"/>
    </row>
    <row r="119" spans="1:9" s="123" customFormat="1" ht="30">
      <c r="A119" s="178"/>
      <c r="B119" s="77" t="s">
        <v>1643</v>
      </c>
      <c r="C119" s="131" t="s">
        <v>1844</v>
      </c>
      <c r="D119" s="129" t="s">
        <v>2004</v>
      </c>
      <c r="E119" s="71">
        <v>727.05</v>
      </c>
      <c r="F119" s="71">
        <v>36.729999999999997</v>
      </c>
      <c r="G119" s="71">
        <f t="shared" si="37"/>
        <v>45.54</v>
      </c>
      <c r="H119" s="182">
        <f t="shared" si="38"/>
        <v>33109.85</v>
      </c>
      <c r="I119" s="282"/>
    </row>
    <row r="120" spans="1:9" s="178" customFormat="1" ht="30">
      <c r="B120" s="77" t="s">
        <v>2334</v>
      </c>
      <c r="C120" s="131" t="s">
        <v>2335</v>
      </c>
      <c r="D120" s="181" t="s">
        <v>2004</v>
      </c>
      <c r="E120" s="71">
        <v>210.65</v>
      </c>
      <c r="F120" s="71">
        <v>87.27</v>
      </c>
      <c r="G120" s="71">
        <f t="shared" ref="G120" si="40">TRUNC(F120*(1+$H$7),2)</f>
        <v>108.21</v>
      </c>
      <c r="H120" s="182">
        <f t="shared" ref="H120" si="41">TRUNC(G120*E120,2)</f>
        <v>22794.43</v>
      </c>
      <c r="I120" s="282"/>
    </row>
    <row r="121" spans="1:9" s="178" customFormat="1" ht="45">
      <c r="B121" s="77" t="s">
        <v>2109</v>
      </c>
      <c r="C121" s="131" t="s">
        <v>2110</v>
      </c>
      <c r="D121" s="181" t="s">
        <v>1996</v>
      </c>
      <c r="E121" s="249">
        <v>210.65</v>
      </c>
      <c r="F121" s="71">
        <v>147.41</v>
      </c>
      <c r="G121" s="71">
        <f t="shared" si="37"/>
        <v>182.78</v>
      </c>
      <c r="H121" s="182">
        <f t="shared" si="38"/>
        <v>38502.6</v>
      </c>
      <c r="I121" s="282"/>
    </row>
    <row r="122" spans="1:9" s="178" customFormat="1" ht="46.5" customHeight="1">
      <c r="B122" s="77" t="s">
        <v>2450</v>
      </c>
      <c r="C122" s="131" t="s">
        <v>2452</v>
      </c>
      <c r="D122" s="181" t="s">
        <v>1996</v>
      </c>
      <c r="E122" s="249">
        <v>6.25</v>
      </c>
      <c r="F122" s="71">
        <v>112.11</v>
      </c>
      <c r="G122" s="71">
        <f t="shared" ref="G122:G123" si="42">TRUNC(F122*(1+$H$7),2)</f>
        <v>139.01</v>
      </c>
      <c r="H122" s="182">
        <f t="shared" ref="H122:H123" si="43">TRUNC(G122*E122,2)</f>
        <v>868.81</v>
      </c>
      <c r="I122" s="282"/>
    </row>
    <row r="123" spans="1:9" s="178" customFormat="1" ht="48" customHeight="1">
      <c r="B123" s="77" t="s">
        <v>2451</v>
      </c>
      <c r="C123" s="131" t="s">
        <v>2453</v>
      </c>
      <c r="D123" s="181" t="s">
        <v>1996</v>
      </c>
      <c r="E123" s="249">
        <v>6.25</v>
      </c>
      <c r="F123" s="71">
        <v>112.11</v>
      </c>
      <c r="G123" s="71">
        <f t="shared" si="42"/>
        <v>139.01</v>
      </c>
      <c r="H123" s="182">
        <f t="shared" si="43"/>
        <v>868.81</v>
      </c>
      <c r="I123" s="282"/>
    </row>
    <row r="124" spans="1:9" s="123" customFormat="1" ht="30">
      <c r="A124" s="178"/>
      <c r="B124" s="77" t="s">
        <v>1644</v>
      </c>
      <c r="C124" s="131" t="s">
        <v>1845</v>
      </c>
      <c r="D124" s="129" t="s">
        <v>2008</v>
      </c>
      <c r="E124" s="71">
        <v>2.8</v>
      </c>
      <c r="F124" s="71">
        <v>64.16</v>
      </c>
      <c r="G124" s="71">
        <f t="shared" si="37"/>
        <v>79.55</v>
      </c>
      <c r="H124" s="182">
        <f t="shared" si="38"/>
        <v>222.74</v>
      </c>
      <c r="I124" s="282"/>
    </row>
    <row r="125" spans="1:9" s="178" customFormat="1" ht="30">
      <c r="B125" s="77" t="s">
        <v>2406</v>
      </c>
      <c r="C125" s="131" t="s">
        <v>2407</v>
      </c>
      <c r="D125" s="181" t="s">
        <v>1996</v>
      </c>
      <c r="E125" s="71">
        <v>163.5</v>
      </c>
      <c r="F125" s="71">
        <v>156.15</v>
      </c>
      <c r="G125" s="71">
        <f t="shared" ref="G125" si="44">TRUNC(F125*(1+$H$7),2)</f>
        <v>193.62</v>
      </c>
      <c r="H125" s="182">
        <f t="shared" ref="H125" si="45">TRUNC(G125*E125,2)</f>
        <v>31656.87</v>
      </c>
      <c r="I125" s="282"/>
    </row>
    <row r="126" spans="1:9" s="178" customFormat="1" ht="30">
      <c r="B126" s="77" t="s">
        <v>2408</v>
      </c>
      <c r="C126" s="131" t="s">
        <v>2409</v>
      </c>
      <c r="D126" s="181" t="s">
        <v>2002</v>
      </c>
      <c r="E126" s="71">
        <v>213.2</v>
      </c>
      <c r="F126" s="71">
        <v>30.44</v>
      </c>
      <c r="G126" s="71">
        <f t="shared" ref="G126" si="46">TRUNC(F126*(1+$H$7),2)</f>
        <v>37.74</v>
      </c>
      <c r="H126" s="182">
        <f t="shared" ref="H126" si="47">TRUNC(G126*E126,2)</f>
        <v>8046.16</v>
      </c>
      <c r="I126" s="282"/>
    </row>
    <row r="127" spans="1:9" s="178" customFormat="1" ht="45">
      <c r="B127" s="77" t="s">
        <v>2112</v>
      </c>
      <c r="C127" s="131" t="s">
        <v>2111</v>
      </c>
      <c r="D127" s="181" t="s">
        <v>1996</v>
      </c>
      <c r="E127" s="71">
        <v>172.25</v>
      </c>
      <c r="F127" s="71">
        <v>45.1</v>
      </c>
      <c r="G127" s="71">
        <f t="shared" si="37"/>
        <v>55.92</v>
      </c>
      <c r="H127" s="182">
        <f t="shared" si="38"/>
        <v>9632.2199999999993</v>
      </c>
      <c r="I127" s="282"/>
    </row>
    <row r="128" spans="1:9" s="178" customFormat="1" ht="45">
      <c r="B128" s="119" t="s">
        <v>2455</v>
      </c>
      <c r="C128" s="132" t="s">
        <v>2457</v>
      </c>
      <c r="D128" s="181" t="s">
        <v>1996</v>
      </c>
      <c r="E128" s="71">
        <v>31.25</v>
      </c>
      <c r="F128" s="71">
        <v>87.65</v>
      </c>
      <c r="G128" s="71">
        <f t="shared" ref="G128" si="48">TRUNC(F128*(1+$H$7),2)</f>
        <v>108.68</v>
      </c>
      <c r="H128" s="182">
        <f t="shared" ref="H128" si="49">TRUNC(G128*E128,2)</f>
        <v>3396.25</v>
      </c>
      <c r="I128" s="282"/>
    </row>
    <row r="129" spans="1:9" s="178" customFormat="1" ht="45">
      <c r="B129" s="119" t="s">
        <v>2456</v>
      </c>
      <c r="C129" s="132" t="s">
        <v>2458</v>
      </c>
      <c r="D129" s="181" t="s">
        <v>1996</v>
      </c>
      <c r="E129" s="71">
        <v>31.25</v>
      </c>
      <c r="F129" s="71">
        <v>87.65</v>
      </c>
      <c r="G129" s="71">
        <f t="shared" ref="G129" si="50">TRUNC(F129*(1+$H$7),2)</f>
        <v>108.68</v>
      </c>
      <c r="H129" s="182">
        <f t="shared" ref="H129" si="51">TRUNC(G129*E129,2)</f>
        <v>3396.25</v>
      </c>
      <c r="I129" s="282"/>
    </row>
    <row r="130" spans="1:9" s="178" customFormat="1" ht="105.75" thickBot="1">
      <c r="B130" s="119" t="s">
        <v>2337</v>
      </c>
      <c r="C130" s="132" t="s">
        <v>2338</v>
      </c>
      <c r="D130" s="181" t="s">
        <v>1996</v>
      </c>
      <c r="E130" s="71">
        <v>17.88</v>
      </c>
      <c r="F130" s="71">
        <v>663.19</v>
      </c>
      <c r="G130" s="71">
        <f t="shared" si="37"/>
        <v>822.35</v>
      </c>
      <c r="H130" s="182">
        <f t="shared" si="38"/>
        <v>14703.61</v>
      </c>
      <c r="I130" s="282"/>
    </row>
    <row r="131" spans="1:9" s="123" customFormat="1" ht="15.75" thickBot="1">
      <c r="A131" s="178"/>
      <c r="B131" s="111"/>
      <c r="C131" s="133"/>
      <c r="D131" s="120"/>
      <c r="E131" s="85" t="s">
        <v>1457</v>
      </c>
      <c r="F131" s="86"/>
      <c r="G131" s="87"/>
      <c r="H131" s="127">
        <f>SUM(H113:H130)</f>
        <v>1876374.9600000004</v>
      </c>
      <c r="I131" s="282"/>
    </row>
    <row r="132" spans="1:9" s="123" customFormat="1" ht="15.75" thickBot="1">
      <c r="A132" s="178"/>
      <c r="B132" s="62" t="s">
        <v>1645</v>
      </c>
      <c r="C132" s="125" t="s">
        <v>1846</v>
      </c>
      <c r="D132" s="126"/>
      <c r="E132" s="65"/>
      <c r="F132" s="65"/>
      <c r="G132" s="66"/>
      <c r="H132" s="67"/>
      <c r="I132" s="282"/>
    </row>
    <row r="133" spans="1:9" s="178" customFormat="1" ht="45">
      <c r="B133" s="77" t="s">
        <v>2226</v>
      </c>
      <c r="C133" s="131" t="s">
        <v>2227</v>
      </c>
      <c r="D133" s="181" t="s">
        <v>1996</v>
      </c>
      <c r="E133" s="71">
        <v>0.64</v>
      </c>
      <c r="F133" s="71">
        <v>458.49</v>
      </c>
      <c r="G133" s="71">
        <f t="shared" ref="G133" si="52">TRUNC(F133*(1+$H$7),2)</f>
        <v>568.52</v>
      </c>
      <c r="H133" s="182">
        <f t="shared" ref="H133" si="53">TRUNC(G133*E133,2)</f>
        <v>363.85</v>
      </c>
      <c r="I133" s="282"/>
    </row>
    <row r="134" spans="1:9" s="123" customFormat="1" ht="60">
      <c r="A134" s="178"/>
      <c r="B134" s="77" t="s">
        <v>1647</v>
      </c>
      <c r="C134" s="131" t="s">
        <v>1847</v>
      </c>
      <c r="D134" s="129" t="s">
        <v>2008</v>
      </c>
      <c r="E134" s="71">
        <v>29.26</v>
      </c>
      <c r="F134" s="71">
        <v>761.11</v>
      </c>
      <c r="G134" s="71">
        <f t="shared" ref="G134:G153" si="54">TRUNC(F134*(1+$H$7),2)</f>
        <v>943.77</v>
      </c>
      <c r="H134" s="182">
        <f t="shared" ref="H134:H153" si="55">TRUNC(G134*E134,2)</f>
        <v>27614.71</v>
      </c>
      <c r="I134" s="282"/>
    </row>
    <row r="135" spans="1:9" s="123" customFormat="1" ht="30">
      <c r="A135" s="178"/>
      <c r="B135" s="77" t="s">
        <v>1984</v>
      </c>
      <c r="C135" s="131" t="s">
        <v>1985</v>
      </c>
      <c r="D135" s="181" t="s">
        <v>2009</v>
      </c>
      <c r="E135" s="71">
        <v>2</v>
      </c>
      <c r="F135" s="71">
        <v>452.28</v>
      </c>
      <c r="G135" s="71">
        <f t="shared" si="54"/>
        <v>560.82000000000005</v>
      </c>
      <c r="H135" s="182">
        <f t="shared" si="55"/>
        <v>1121.6400000000001</v>
      </c>
      <c r="I135" s="282"/>
    </row>
    <row r="136" spans="1:9" s="123" customFormat="1" ht="30">
      <c r="A136" s="178"/>
      <c r="B136" s="77" t="s">
        <v>1648</v>
      </c>
      <c r="C136" s="131" t="s">
        <v>1848</v>
      </c>
      <c r="D136" s="129" t="s">
        <v>2004</v>
      </c>
      <c r="E136" s="71">
        <v>1.8</v>
      </c>
      <c r="F136" s="71">
        <v>237.75</v>
      </c>
      <c r="G136" s="71">
        <f t="shared" si="54"/>
        <v>294.81</v>
      </c>
      <c r="H136" s="182">
        <f t="shared" si="55"/>
        <v>530.65</v>
      </c>
      <c r="I136" s="282"/>
    </row>
    <row r="137" spans="1:9" s="178" customFormat="1" ht="30">
      <c r="B137" s="246" t="s">
        <v>2541</v>
      </c>
      <c r="C137" s="247" t="s">
        <v>2568</v>
      </c>
      <c r="D137" s="248" t="s">
        <v>2251</v>
      </c>
      <c r="E137" s="249">
        <v>1</v>
      </c>
      <c r="F137" s="249">
        <v>327382</v>
      </c>
      <c r="G137" s="249">
        <f t="shared" ref="G137:G145" si="56">TRUNC(F137*(1+$H$7),2)</f>
        <v>405953.68</v>
      </c>
      <c r="H137" s="292">
        <f t="shared" ref="H137:H146" si="57">TRUNC(G137*E137,2)</f>
        <v>405953.68</v>
      </c>
      <c r="I137" s="290"/>
    </row>
    <row r="138" spans="1:9" s="178" customFormat="1" ht="30">
      <c r="B138" s="246" t="s">
        <v>2542</v>
      </c>
      <c r="C138" s="247" t="s">
        <v>2492</v>
      </c>
      <c r="D138" s="248" t="s">
        <v>2251</v>
      </c>
      <c r="E138" s="249">
        <v>1</v>
      </c>
      <c r="F138" s="249">
        <v>547000</v>
      </c>
      <c r="G138" s="249">
        <f t="shared" si="56"/>
        <v>678280</v>
      </c>
      <c r="H138" s="292">
        <f t="shared" si="57"/>
        <v>678280</v>
      </c>
      <c r="I138" s="290"/>
    </row>
    <row r="139" spans="1:9" s="178" customFormat="1">
      <c r="B139" s="246" t="s">
        <v>2543</v>
      </c>
      <c r="C139" s="247" t="s">
        <v>2566</v>
      </c>
      <c r="D139" s="248" t="s">
        <v>2251</v>
      </c>
      <c r="E139" s="249">
        <v>1</v>
      </c>
      <c r="F139" s="249">
        <v>795000</v>
      </c>
      <c r="G139" s="249">
        <f t="shared" si="56"/>
        <v>985800</v>
      </c>
      <c r="H139" s="292">
        <f t="shared" si="57"/>
        <v>985800</v>
      </c>
      <c r="I139" s="290" t="s">
        <v>2540</v>
      </c>
    </row>
    <row r="140" spans="1:9" s="178" customFormat="1" ht="30">
      <c r="B140" s="246" t="s">
        <v>2544</v>
      </c>
      <c r="C140" s="247" t="s">
        <v>2567</v>
      </c>
      <c r="D140" s="248" t="s">
        <v>2251</v>
      </c>
      <c r="E140" s="249">
        <v>1</v>
      </c>
      <c r="F140" s="249">
        <v>450000</v>
      </c>
      <c r="G140" s="249">
        <f t="shared" si="56"/>
        <v>558000</v>
      </c>
      <c r="H140" s="292">
        <f t="shared" si="57"/>
        <v>558000</v>
      </c>
      <c r="I140" s="290" t="s">
        <v>2540</v>
      </c>
    </row>
    <row r="141" spans="1:9" s="178" customFormat="1" ht="30">
      <c r="B141" s="246" t="s">
        <v>2545</v>
      </c>
      <c r="C141" s="247" t="s">
        <v>2493</v>
      </c>
      <c r="D141" s="248" t="s">
        <v>2251</v>
      </c>
      <c r="E141" s="249">
        <v>1</v>
      </c>
      <c r="F141" s="249">
        <v>35000</v>
      </c>
      <c r="G141" s="249">
        <f t="shared" si="56"/>
        <v>43400</v>
      </c>
      <c r="H141" s="292">
        <f t="shared" si="57"/>
        <v>43400</v>
      </c>
      <c r="I141" s="290"/>
    </row>
    <row r="142" spans="1:9" s="178" customFormat="1">
      <c r="B142" s="246" t="s">
        <v>2546</v>
      </c>
      <c r="C142" s="247" t="s">
        <v>2494</v>
      </c>
      <c r="D142" s="248" t="s">
        <v>2251</v>
      </c>
      <c r="E142" s="249">
        <v>1</v>
      </c>
      <c r="F142" s="249">
        <v>67390</v>
      </c>
      <c r="G142" s="249">
        <f t="shared" si="56"/>
        <v>83563.600000000006</v>
      </c>
      <c r="H142" s="292">
        <f t="shared" si="57"/>
        <v>83563.600000000006</v>
      </c>
      <c r="I142" s="290"/>
    </row>
    <row r="143" spans="1:9" s="178" customFormat="1">
      <c r="B143" s="246" t="s">
        <v>2547</v>
      </c>
      <c r="C143" s="247" t="s">
        <v>2495</v>
      </c>
      <c r="D143" s="248" t="s">
        <v>2251</v>
      </c>
      <c r="E143" s="249">
        <v>1</v>
      </c>
      <c r="F143" s="249">
        <v>22000</v>
      </c>
      <c r="G143" s="249">
        <f t="shared" si="56"/>
        <v>27280</v>
      </c>
      <c r="H143" s="292">
        <f t="shared" si="57"/>
        <v>27280</v>
      </c>
      <c r="I143" s="290"/>
    </row>
    <row r="144" spans="1:9" s="178" customFormat="1" ht="30">
      <c r="B144" s="246" t="s">
        <v>2548</v>
      </c>
      <c r="C144" s="247" t="s">
        <v>2496</v>
      </c>
      <c r="D144" s="248" t="s">
        <v>2251</v>
      </c>
      <c r="E144" s="249">
        <v>1</v>
      </c>
      <c r="F144" s="249">
        <v>170000</v>
      </c>
      <c r="G144" s="249">
        <f t="shared" si="56"/>
        <v>210800</v>
      </c>
      <c r="H144" s="292">
        <f t="shared" si="57"/>
        <v>210800</v>
      </c>
      <c r="I144" s="290"/>
    </row>
    <row r="145" spans="1:9" s="178" customFormat="1" ht="30">
      <c r="B145" s="246" t="s">
        <v>2549</v>
      </c>
      <c r="C145" s="247" t="s">
        <v>2497</v>
      </c>
      <c r="D145" s="248" t="s">
        <v>2251</v>
      </c>
      <c r="E145" s="249">
        <v>1</v>
      </c>
      <c r="F145" s="249">
        <v>28000</v>
      </c>
      <c r="G145" s="249">
        <f t="shared" si="56"/>
        <v>34720</v>
      </c>
      <c r="H145" s="292">
        <f t="shared" si="57"/>
        <v>34720</v>
      </c>
      <c r="I145" s="290"/>
    </row>
    <row r="146" spans="1:9" s="178" customFormat="1">
      <c r="B146" s="246" t="s">
        <v>2550</v>
      </c>
      <c r="C146" s="294" t="s">
        <v>2498</v>
      </c>
      <c r="D146" s="295" t="s">
        <v>525</v>
      </c>
      <c r="E146" s="249">
        <v>7</v>
      </c>
      <c r="F146" s="249">
        <v>48500</v>
      </c>
      <c r="G146" s="249">
        <f>TRUNC(F146*(1+$H$7),2)</f>
        <v>60140</v>
      </c>
      <c r="H146" s="292">
        <f t="shared" si="57"/>
        <v>420980</v>
      </c>
      <c r="I146" s="289"/>
    </row>
    <row r="147" spans="1:9" s="178" customFormat="1" ht="30">
      <c r="B147" s="77" t="s">
        <v>2483</v>
      </c>
      <c r="C147" s="131" t="s">
        <v>2484</v>
      </c>
      <c r="D147" s="181" t="s">
        <v>2004</v>
      </c>
      <c r="E147" s="71">
        <v>27.75</v>
      </c>
      <c r="F147" s="71">
        <v>327.39999999999998</v>
      </c>
      <c r="G147" s="71">
        <f t="shared" si="54"/>
        <v>405.97</v>
      </c>
      <c r="H147" s="182">
        <f t="shared" si="55"/>
        <v>11265.66</v>
      </c>
      <c r="I147" s="282"/>
    </row>
    <row r="148" spans="1:9" s="123" customFormat="1" ht="30">
      <c r="A148" s="178"/>
      <c r="B148" s="77" t="s">
        <v>1649</v>
      </c>
      <c r="C148" s="131" t="s">
        <v>1849</v>
      </c>
      <c r="D148" s="129" t="s">
        <v>2009</v>
      </c>
      <c r="E148" s="71">
        <v>3</v>
      </c>
      <c r="F148" s="71">
        <v>427.19</v>
      </c>
      <c r="G148" s="71">
        <f t="shared" si="54"/>
        <v>529.71</v>
      </c>
      <c r="H148" s="182">
        <f t="shared" si="55"/>
        <v>1589.13</v>
      </c>
      <c r="I148" s="282"/>
    </row>
    <row r="149" spans="1:9" s="123" customFormat="1" ht="30">
      <c r="A149" s="178"/>
      <c r="B149" s="77" t="s">
        <v>1650</v>
      </c>
      <c r="C149" s="131" t="s">
        <v>1850</v>
      </c>
      <c r="D149" s="129" t="s">
        <v>2009</v>
      </c>
      <c r="E149" s="71">
        <v>4</v>
      </c>
      <c r="F149" s="71">
        <v>402.12</v>
      </c>
      <c r="G149" s="71">
        <f t="shared" si="54"/>
        <v>498.62</v>
      </c>
      <c r="H149" s="182">
        <f t="shared" si="55"/>
        <v>1994.48</v>
      </c>
      <c r="I149" s="282"/>
    </row>
    <row r="150" spans="1:9" s="178" customFormat="1" ht="30">
      <c r="B150" s="77" t="s">
        <v>2431</v>
      </c>
      <c r="C150" s="131" t="s">
        <v>2432</v>
      </c>
      <c r="D150" s="181" t="s">
        <v>2009</v>
      </c>
      <c r="E150" s="71">
        <v>3</v>
      </c>
      <c r="F150" s="71">
        <f>+Composição!F11</f>
        <v>3846.7119999999995</v>
      </c>
      <c r="G150" s="71">
        <f t="shared" si="54"/>
        <v>4769.92</v>
      </c>
      <c r="H150" s="182">
        <f t="shared" si="55"/>
        <v>14309.76</v>
      </c>
      <c r="I150" s="282"/>
    </row>
    <row r="151" spans="1:9" s="178" customFormat="1" ht="30">
      <c r="B151" s="77" t="s">
        <v>2444</v>
      </c>
      <c r="C151" s="131" t="s">
        <v>2445</v>
      </c>
      <c r="D151" s="181" t="s">
        <v>2009</v>
      </c>
      <c r="E151" s="71">
        <v>1</v>
      </c>
      <c r="F151" s="71">
        <f>+Composição!F21</f>
        <v>7564.8059999999996</v>
      </c>
      <c r="G151" s="71">
        <f t="shared" si="54"/>
        <v>9380.35</v>
      </c>
      <c r="H151" s="182">
        <f t="shared" si="55"/>
        <v>9380.35</v>
      </c>
      <c r="I151" s="282"/>
    </row>
    <row r="152" spans="1:9" s="178" customFormat="1" ht="45">
      <c r="B152" s="77" t="s">
        <v>2387</v>
      </c>
      <c r="C152" s="131" t="s">
        <v>2388</v>
      </c>
      <c r="D152" s="181" t="s">
        <v>1996</v>
      </c>
      <c r="E152" s="71">
        <v>18.87</v>
      </c>
      <c r="F152" s="71">
        <v>340.1</v>
      </c>
      <c r="G152" s="71">
        <f t="shared" ref="G152" si="58">TRUNC(F152*(1+$H$7),2)</f>
        <v>421.72</v>
      </c>
      <c r="H152" s="182">
        <f t="shared" ref="H152" si="59">TRUNC(G152*E152,2)</f>
        <v>7957.85</v>
      </c>
      <c r="I152" s="282"/>
    </row>
    <row r="153" spans="1:9" s="123" customFormat="1" ht="45.75" thickBot="1">
      <c r="A153" s="178"/>
      <c r="B153" s="77" t="s">
        <v>1651</v>
      </c>
      <c r="C153" s="131" t="s">
        <v>1851</v>
      </c>
      <c r="D153" s="181" t="s">
        <v>2009</v>
      </c>
      <c r="E153" s="71">
        <v>7</v>
      </c>
      <c r="F153" s="71">
        <v>115.8</v>
      </c>
      <c r="G153" s="71">
        <f t="shared" si="54"/>
        <v>143.59</v>
      </c>
      <c r="H153" s="182">
        <f t="shared" si="55"/>
        <v>1005.13</v>
      </c>
      <c r="I153" s="282"/>
    </row>
    <row r="154" spans="1:9" s="123" customFormat="1" ht="15.75" thickBot="1">
      <c r="A154" s="178"/>
      <c r="B154" s="111"/>
      <c r="C154" s="133"/>
      <c r="D154" s="120"/>
      <c r="E154" s="85" t="s">
        <v>1457</v>
      </c>
      <c r="F154" s="86"/>
      <c r="G154" s="87"/>
      <c r="H154" s="127">
        <f>SUM(H133:H153)</f>
        <v>3525910.49</v>
      </c>
      <c r="I154" s="282"/>
    </row>
    <row r="155" spans="1:9" s="123" customFormat="1" ht="15.75" thickBot="1">
      <c r="A155" s="178"/>
      <c r="B155" s="62" t="s">
        <v>1652</v>
      </c>
      <c r="C155" s="125" t="s">
        <v>1852</v>
      </c>
      <c r="D155" s="126"/>
      <c r="E155" s="65"/>
      <c r="F155" s="65"/>
      <c r="G155" s="66"/>
      <c r="H155" s="67"/>
      <c r="I155" s="282"/>
    </row>
    <row r="156" spans="1:9" s="178" customFormat="1" ht="75">
      <c r="B156" s="269" t="s">
        <v>2343</v>
      </c>
      <c r="C156" s="270" t="s">
        <v>2342</v>
      </c>
      <c r="D156" s="181" t="s">
        <v>2009</v>
      </c>
      <c r="E156" s="71">
        <v>1</v>
      </c>
      <c r="F156" s="71">
        <v>2935.91</v>
      </c>
      <c r="G156" s="71">
        <f t="shared" ref="G156" si="60">TRUNC(F156*(1+$H$7),2)</f>
        <v>3640.52</v>
      </c>
      <c r="H156" s="182">
        <f t="shared" ref="H156" si="61">TRUNC(G156*E156,2)</f>
        <v>3640.52</v>
      </c>
      <c r="I156" s="282"/>
    </row>
    <row r="157" spans="1:9" s="123" customFormat="1" ht="60">
      <c r="A157" s="178"/>
      <c r="B157" s="77" t="s">
        <v>1654</v>
      </c>
      <c r="C157" s="131" t="s">
        <v>1853</v>
      </c>
      <c r="D157" s="129" t="s">
        <v>2009</v>
      </c>
      <c r="E157" s="71">
        <v>1</v>
      </c>
      <c r="F157" s="71">
        <v>579.54</v>
      </c>
      <c r="G157" s="71">
        <f t="shared" ref="G157:G226" si="62">TRUNC(F157*(1+$H$7),2)</f>
        <v>718.62</v>
      </c>
      <c r="H157" s="182">
        <f t="shared" ref="H157:H226" si="63">TRUNC(G157*E157,2)</f>
        <v>718.62</v>
      </c>
      <c r="I157" s="282"/>
    </row>
    <row r="158" spans="1:9" s="123" customFormat="1" ht="60">
      <c r="A158" s="178"/>
      <c r="B158" s="77" t="s">
        <v>1655</v>
      </c>
      <c r="C158" s="131" t="s">
        <v>1854</v>
      </c>
      <c r="D158" s="129" t="s">
        <v>2009</v>
      </c>
      <c r="E158" s="71">
        <v>1</v>
      </c>
      <c r="F158" s="71">
        <v>544.6</v>
      </c>
      <c r="G158" s="71">
        <f t="shared" si="62"/>
        <v>675.3</v>
      </c>
      <c r="H158" s="182">
        <f t="shared" si="63"/>
        <v>675.3</v>
      </c>
      <c r="I158" s="282"/>
    </row>
    <row r="159" spans="1:9" s="123" customFormat="1">
      <c r="A159" s="178"/>
      <c r="B159" s="77" t="s">
        <v>1656</v>
      </c>
      <c r="C159" s="131" t="s">
        <v>1855</v>
      </c>
      <c r="D159" s="129" t="s">
        <v>2009</v>
      </c>
      <c r="E159" s="71">
        <v>1</v>
      </c>
      <c r="F159" s="71">
        <v>367.46</v>
      </c>
      <c r="G159" s="71">
        <f t="shared" si="62"/>
        <v>455.65</v>
      </c>
      <c r="H159" s="182">
        <f t="shared" si="63"/>
        <v>455.65</v>
      </c>
      <c r="I159" s="282"/>
    </row>
    <row r="160" spans="1:9" s="178" customFormat="1" ht="45">
      <c r="B160" s="77" t="s">
        <v>2344</v>
      </c>
      <c r="C160" s="131" t="s">
        <v>2345</v>
      </c>
      <c r="D160" s="181" t="s">
        <v>2009</v>
      </c>
      <c r="E160" s="71">
        <v>1</v>
      </c>
      <c r="F160" s="71">
        <v>229.17</v>
      </c>
      <c r="G160" s="71">
        <f t="shared" si="62"/>
        <v>284.17</v>
      </c>
      <c r="H160" s="182">
        <f t="shared" si="63"/>
        <v>284.17</v>
      </c>
      <c r="I160" s="282"/>
    </row>
    <row r="161" spans="1:9" s="123" customFormat="1" ht="30">
      <c r="A161" s="178"/>
      <c r="B161" s="77" t="s">
        <v>1986</v>
      </c>
      <c r="C161" s="131" t="s">
        <v>1987</v>
      </c>
      <c r="D161" s="181" t="s">
        <v>2009</v>
      </c>
      <c r="E161" s="71">
        <v>1</v>
      </c>
      <c r="F161" s="71">
        <v>3552.65</v>
      </c>
      <c r="G161" s="71">
        <f t="shared" si="62"/>
        <v>4405.28</v>
      </c>
      <c r="H161" s="182">
        <f t="shared" si="63"/>
        <v>4405.28</v>
      </c>
      <c r="I161" s="282"/>
    </row>
    <row r="162" spans="1:9" s="123" customFormat="1" ht="30">
      <c r="A162" s="178"/>
      <c r="B162" s="77" t="s">
        <v>1988</v>
      </c>
      <c r="C162" s="131" t="s">
        <v>1989</v>
      </c>
      <c r="D162" s="181" t="s">
        <v>2009</v>
      </c>
      <c r="E162" s="71">
        <v>1</v>
      </c>
      <c r="F162" s="71">
        <v>4640.3900000000003</v>
      </c>
      <c r="G162" s="71">
        <f t="shared" si="62"/>
        <v>5754.08</v>
      </c>
      <c r="H162" s="182">
        <f t="shared" si="63"/>
        <v>5754.08</v>
      </c>
      <c r="I162" s="282"/>
    </row>
    <row r="163" spans="1:9" s="123" customFormat="1">
      <c r="A163" s="178"/>
      <c r="B163" s="77" t="s">
        <v>1657</v>
      </c>
      <c r="C163" s="131" t="s">
        <v>1856</v>
      </c>
      <c r="D163" s="129" t="s">
        <v>2009</v>
      </c>
      <c r="E163" s="71">
        <v>6</v>
      </c>
      <c r="F163" s="71">
        <v>28.72</v>
      </c>
      <c r="G163" s="71">
        <f t="shared" si="62"/>
        <v>35.61</v>
      </c>
      <c r="H163" s="182">
        <f t="shared" si="63"/>
        <v>213.66</v>
      </c>
      <c r="I163" s="282"/>
    </row>
    <row r="164" spans="1:9" s="123" customFormat="1" ht="30">
      <c r="A164" s="178"/>
      <c r="B164" s="77" t="s">
        <v>1658</v>
      </c>
      <c r="C164" s="131" t="s">
        <v>1857</v>
      </c>
      <c r="D164" s="129" t="s">
        <v>2009</v>
      </c>
      <c r="E164" s="71">
        <v>500</v>
      </c>
      <c r="F164" s="71">
        <v>29.56</v>
      </c>
      <c r="G164" s="71">
        <f t="shared" si="62"/>
        <v>36.65</v>
      </c>
      <c r="H164" s="182">
        <f t="shared" si="63"/>
        <v>18325</v>
      </c>
      <c r="I164" s="282"/>
    </row>
    <row r="165" spans="1:9" s="123" customFormat="1" ht="45">
      <c r="A165" s="178"/>
      <c r="B165" s="77" t="s">
        <v>1659</v>
      </c>
      <c r="C165" s="131" t="s">
        <v>1858</v>
      </c>
      <c r="D165" s="129" t="s">
        <v>2009</v>
      </c>
      <c r="E165" s="71">
        <v>4</v>
      </c>
      <c r="F165" s="71">
        <v>675.91</v>
      </c>
      <c r="G165" s="71">
        <f t="shared" si="62"/>
        <v>838.12</v>
      </c>
      <c r="H165" s="182">
        <f t="shared" si="63"/>
        <v>3352.48</v>
      </c>
      <c r="I165" s="282"/>
    </row>
    <row r="166" spans="1:9" s="123" customFormat="1" ht="30">
      <c r="A166" s="178"/>
      <c r="B166" s="77" t="s">
        <v>2347</v>
      </c>
      <c r="C166" s="131" t="s">
        <v>2348</v>
      </c>
      <c r="D166" s="129" t="s">
        <v>2008</v>
      </c>
      <c r="E166" s="71">
        <v>40</v>
      </c>
      <c r="F166" s="71">
        <v>15.6</v>
      </c>
      <c r="G166" s="71">
        <f t="shared" si="62"/>
        <v>19.34</v>
      </c>
      <c r="H166" s="182">
        <f t="shared" si="63"/>
        <v>773.6</v>
      </c>
      <c r="I166" s="282"/>
    </row>
    <row r="167" spans="1:9" s="123" customFormat="1" ht="30">
      <c r="A167" s="178"/>
      <c r="B167" s="77" t="s">
        <v>1660</v>
      </c>
      <c r="C167" s="131" t="s">
        <v>1859</v>
      </c>
      <c r="D167" s="129" t="s">
        <v>2008</v>
      </c>
      <c r="E167" s="71">
        <v>40</v>
      </c>
      <c r="F167" s="71">
        <v>24.67</v>
      </c>
      <c r="G167" s="71">
        <f t="shared" si="62"/>
        <v>30.59</v>
      </c>
      <c r="H167" s="182">
        <f t="shared" si="63"/>
        <v>1223.5999999999999</v>
      </c>
      <c r="I167" s="282"/>
    </row>
    <row r="168" spans="1:9" s="178" customFormat="1" ht="30">
      <c r="B168" s="77" t="s">
        <v>2047</v>
      </c>
      <c r="C168" s="131" t="s">
        <v>2048</v>
      </c>
      <c r="D168" s="181" t="s">
        <v>2009</v>
      </c>
      <c r="E168" s="71">
        <v>3</v>
      </c>
      <c r="F168" s="71">
        <v>313.27999999999997</v>
      </c>
      <c r="G168" s="71">
        <f t="shared" si="62"/>
        <v>388.46</v>
      </c>
      <c r="H168" s="182">
        <f t="shared" si="63"/>
        <v>1165.3800000000001</v>
      </c>
      <c r="I168" s="282"/>
    </row>
    <row r="169" spans="1:9" s="123" customFormat="1" ht="45">
      <c r="A169" s="178"/>
      <c r="B169" s="77" t="s">
        <v>1661</v>
      </c>
      <c r="C169" s="131" t="s">
        <v>1860</v>
      </c>
      <c r="D169" s="129" t="s">
        <v>2009</v>
      </c>
      <c r="E169" s="71">
        <v>2</v>
      </c>
      <c r="F169" s="71">
        <v>143.09</v>
      </c>
      <c r="G169" s="71">
        <f t="shared" si="62"/>
        <v>177.43</v>
      </c>
      <c r="H169" s="182">
        <f t="shared" si="63"/>
        <v>354.86</v>
      </c>
      <c r="I169" s="282"/>
    </row>
    <row r="170" spans="1:9" s="123" customFormat="1" ht="30">
      <c r="A170" s="178"/>
      <c r="B170" s="77" t="s">
        <v>1662</v>
      </c>
      <c r="C170" s="131" t="s">
        <v>1861</v>
      </c>
      <c r="D170" s="129" t="s">
        <v>2009</v>
      </c>
      <c r="E170" s="71">
        <v>6</v>
      </c>
      <c r="F170" s="71">
        <v>124.39</v>
      </c>
      <c r="G170" s="71">
        <f t="shared" si="62"/>
        <v>154.24</v>
      </c>
      <c r="H170" s="182">
        <f t="shared" si="63"/>
        <v>925.44</v>
      </c>
      <c r="I170" s="282"/>
    </row>
    <row r="171" spans="1:9" s="178" customFormat="1" ht="30" customHeight="1">
      <c r="B171" s="77" t="s">
        <v>2046</v>
      </c>
      <c r="C171" s="131" t="s">
        <v>2045</v>
      </c>
      <c r="D171" s="181" t="s">
        <v>2009</v>
      </c>
      <c r="E171" s="71">
        <v>1</v>
      </c>
      <c r="F171" s="71">
        <v>199.14</v>
      </c>
      <c r="G171" s="71">
        <f t="shared" si="62"/>
        <v>246.93</v>
      </c>
      <c r="H171" s="182">
        <f t="shared" si="63"/>
        <v>246.93</v>
      </c>
      <c r="I171" s="282"/>
    </row>
    <row r="172" spans="1:9" s="123" customFormat="1" ht="30">
      <c r="A172" s="178"/>
      <c r="B172" s="77" t="s">
        <v>1990</v>
      </c>
      <c r="C172" s="131" t="s">
        <v>1991</v>
      </c>
      <c r="D172" s="181" t="s">
        <v>2009</v>
      </c>
      <c r="E172" s="71">
        <v>2</v>
      </c>
      <c r="F172" s="71">
        <v>125.62</v>
      </c>
      <c r="G172" s="71">
        <f t="shared" si="62"/>
        <v>155.76</v>
      </c>
      <c r="H172" s="182">
        <f t="shared" si="63"/>
        <v>311.52</v>
      </c>
      <c r="I172" s="282"/>
    </row>
    <row r="173" spans="1:9" s="123" customFormat="1" ht="75">
      <c r="A173" s="178"/>
      <c r="B173" s="77" t="s">
        <v>1663</v>
      </c>
      <c r="C173" s="131" t="s">
        <v>1862</v>
      </c>
      <c r="D173" s="181" t="s">
        <v>2009</v>
      </c>
      <c r="E173" s="71">
        <v>6</v>
      </c>
      <c r="F173" s="71">
        <v>280.10000000000002</v>
      </c>
      <c r="G173" s="71">
        <f t="shared" si="62"/>
        <v>347.32</v>
      </c>
      <c r="H173" s="182">
        <f t="shared" si="63"/>
        <v>2083.92</v>
      </c>
      <c r="I173" s="282"/>
    </row>
    <row r="174" spans="1:9" s="123" customFormat="1" ht="45">
      <c r="A174" s="178"/>
      <c r="B174" s="77" t="s">
        <v>1664</v>
      </c>
      <c r="C174" s="131" t="s">
        <v>1863</v>
      </c>
      <c r="D174" s="181" t="s">
        <v>2009</v>
      </c>
      <c r="E174" s="71">
        <v>5</v>
      </c>
      <c r="F174" s="71">
        <v>92.14</v>
      </c>
      <c r="G174" s="71">
        <f t="shared" si="62"/>
        <v>114.25</v>
      </c>
      <c r="H174" s="182">
        <f t="shared" si="63"/>
        <v>571.25</v>
      </c>
      <c r="I174" s="282"/>
    </row>
    <row r="175" spans="1:9" s="123" customFormat="1" ht="30">
      <c r="A175" s="178"/>
      <c r="B175" s="77" t="s">
        <v>1665</v>
      </c>
      <c r="C175" s="131" t="s">
        <v>1864</v>
      </c>
      <c r="D175" s="129" t="s">
        <v>2002</v>
      </c>
      <c r="E175" s="71">
        <v>30</v>
      </c>
      <c r="F175" s="71">
        <v>18</v>
      </c>
      <c r="G175" s="71">
        <f t="shared" si="62"/>
        <v>22.32</v>
      </c>
      <c r="H175" s="182">
        <f t="shared" si="63"/>
        <v>669.6</v>
      </c>
      <c r="I175" s="282"/>
    </row>
    <row r="176" spans="1:9" s="123" customFormat="1" ht="75">
      <c r="A176" s="178"/>
      <c r="B176" s="77" t="s">
        <v>1666</v>
      </c>
      <c r="C176" s="131" t="s">
        <v>1865</v>
      </c>
      <c r="D176" s="181" t="s">
        <v>2009</v>
      </c>
      <c r="E176" s="71">
        <v>1</v>
      </c>
      <c r="F176" s="71">
        <v>253.66</v>
      </c>
      <c r="G176" s="71">
        <f t="shared" si="62"/>
        <v>314.52999999999997</v>
      </c>
      <c r="H176" s="182">
        <f t="shared" si="63"/>
        <v>314.52999999999997</v>
      </c>
      <c r="I176" s="282"/>
    </row>
    <row r="177" spans="1:9" s="123" customFormat="1" ht="45">
      <c r="A177" s="178"/>
      <c r="B177" s="77" t="s">
        <v>1667</v>
      </c>
      <c r="C177" s="131" t="s">
        <v>1866</v>
      </c>
      <c r="D177" s="181" t="s">
        <v>2009</v>
      </c>
      <c r="E177" s="71">
        <v>5</v>
      </c>
      <c r="F177" s="71">
        <v>253.36</v>
      </c>
      <c r="G177" s="71">
        <f t="shared" si="62"/>
        <v>314.16000000000003</v>
      </c>
      <c r="H177" s="182">
        <f t="shared" si="63"/>
        <v>1570.8</v>
      </c>
      <c r="I177" s="282"/>
    </row>
    <row r="178" spans="1:9" s="178" customFormat="1" ht="60">
      <c r="B178" s="246" t="s">
        <v>2449</v>
      </c>
      <c r="C178" s="247" t="s">
        <v>2448</v>
      </c>
      <c r="D178" s="248" t="s">
        <v>2005</v>
      </c>
      <c r="E178" s="249">
        <v>2700</v>
      </c>
      <c r="F178" s="249">
        <v>36.67</v>
      </c>
      <c r="G178" s="249">
        <f t="shared" si="62"/>
        <v>45.47</v>
      </c>
      <c r="H178" s="250">
        <f t="shared" si="63"/>
        <v>122769</v>
      </c>
      <c r="I178" s="281"/>
    </row>
    <row r="179" spans="1:9" s="123" customFormat="1">
      <c r="A179" s="178"/>
      <c r="B179" s="77" t="s">
        <v>1668</v>
      </c>
      <c r="C179" s="131" t="s">
        <v>1867</v>
      </c>
      <c r="D179" s="181" t="s">
        <v>2009</v>
      </c>
      <c r="E179" s="71">
        <v>1</v>
      </c>
      <c r="F179" s="71">
        <v>391.4</v>
      </c>
      <c r="G179" s="71">
        <f t="shared" si="62"/>
        <v>485.33</v>
      </c>
      <c r="H179" s="182">
        <f t="shared" si="63"/>
        <v>485.33</v>
      </c>
      <c r="I179" s="282"/>
    </row>
    <row r="180" spans="1:9" s="123" customFormat="1" ht="45">
      <c r="A180" s="178"/>
      <c r="B180" s="77" t="s">
        <v>1669</v>
      </c>
      <c r="C180" s="131" t="s">
        <v>1868</v>
      </c>
      <c r="D180" s="181" t="s">
        <v>2009</v>
      </c>
      <c r="E180" s="71">
        <v>2</v>
      </c>
      <c r="F180" s="71">
        <v>75.42</v>
      </c>
      <c r="G180" s="71">
        <f t="shared" si="62"/>
        <v>93.52</v>
      </c>
      <c r="H180" s="182">
        <f t="shared" si="63"/>
        <v>187.04</v>
      </c>
      <c r="I180" s="282"/>
    </row>
    <row r="181" spans="1:9" s="123" customFormat="1" ht="45">
      <c r="A181" s="178"/>
      <c r="B181" s="77" t="s">
        <v>1670</v>
      </c>
      <c r="C181" s="131" t="s">
        <v>1869</v>
      </c>
      <c r="D181" s="181" t="s">
        <v>2009</v>
      </c>
      <c r="E181" s="71">
        <v>1</v>
      </c>
      <c r="F181" s="71">
        <v>111.58</v>
      </c>
      <c r="G181" s="71">
        <f t="shared" si="62"/>
        <v>138.35</v>
      </c>
      <c r="H181" s="182">
        <f t="shared" si="63"/>
        <v>138.35</v>
      </c>
      <c r="I181" s="282"/>
    </row>
    <row r="182" spans="1:9" s="123" customFormat="1" ht="45">
      <c r="A182" s="178"/>
      <c r="B182" s="77" t="s">
        <v>1671</v>
      </c>
      <c r="C182" s="131" t="s">
        <v>1870</v>
      </c>
      <c r="D182" s="181" t="s">
        <v>2009</v>
      </c>
      <c r="E182" s="71">
        <v>2</v>
      </c>
      <c r="F182" s="71">
        <v>277.86</v>
      </c>
      <c r="G182" s="71">
        <f t="shared" si="62"/>
        <v>344.54</v>
      </c>
      <c r="H182" s="182">
        <f t="shared" si="63"/>
        <v>689.08</v>
      </c>
      <c r="I182" s="282"/>
    </row>
    <row r="183" spans="1:9" s="123" customFormat="1" ht="45">
      <c r="A183" s="178"/>
      <c r="B183" s="77" t="s">
        <v>1672</v>
      </c>
      <c r="C183" s="131" t="s">
        <v>1871</v>
      </c>
      <c r="D183" s="181" t="s">
        <v>2009</v>
      </c>
      <c r="E183" s="71">
        <v>3</v>
      </c>
      <c r="F183" s="71">
        <v>581.63</v>
      </c>
      <c r="G183" s="71">
        <f t="shared" si="62"/>
        <v>721.22</v>
      </c>
      <c r="H183" s="182">
        <f t="shared" si="63"/>
        <v>2163.66</v>
      </c>
      <c r="I183" s="282"/>
    </row>
    <row r="184" spans="1:9" s="123" customFormat="1">
      <c r="A184" s="178"/>
      <c r="B184" s="77" t="s">
        <v>1673</v>
      </c>
      <c r="C184" s="131" t="s">
        <v>1872</v>
      </c>
      <c r="D184" s="181" t="s">
        <v>2009</v>
      </c>
      <c r="E184" s="71">
        <v>65</v>
      </c>
      <c r="F184" s="71">
        <v>10.64</v>
      </c>
      <c r="G184" s="71">
        <f t="shared" si="62"/>
        <v>13.19</v>
      </c>
      <c r="H184" s="182">
        <f t="shared" si="63"/>
        <v>857.35</v>
      </c>
      <c r="I184" s="282"/>
    </row>
    <row r="185" spans="1:9" s="178" customFormat="1">
      <c r="B185" s="77" t="s">
        <v>2230</v>
      </c>
      <c r="C185" s="131" t="s">
        <v>2231</v>
      </c>
      <c r="D185" s="181" t="s">
        <v>2009</v>
      </c>
      <c r="E185" s="71">
        <v>17</v>
      </c>
      <c r="F185" s="71">
        <v>30.65</v>
      </c>
      <c r="G185" s="71">
        <f t="shared" si="62"/>
        <v>38</v>
      </c>
      <c r="H185" s="182">
        <f t="shared" si="63"/>
        <v>646</v>
      </c>
      <c r="I185" s="282"/>
    </row>
    <row r="186" spans="1:9" s="123" customFormat="1">
      <c r="A186" s="178"/>
      <c r="B186" s="77" t="s">
        <v>1674</v>
      </c>
      <c r="C186" s="131" t="s">
        <v>1873</v>
      </c>
      <c r="D186" s="181" t="s">
        <v>2009</v>
      </c>
      <c r="E186" s="71">
        <v>17</v>
      </c>
      <c r="F186" s="71">
        <v>254.56</v>
      </c>
      <c r="G186" s="71">
        <f t="shared" si="62"/>
        <v>315.64999999999998</v>
      </c>
      <c r="H186" s="182">
        <f t="shared" si="63"/>
        <v>5366.05</v>
      </c>
      <c r="I186" s="282"/>
    </row>
    <row r="187" spans="1:9" s="123" customFormat="1">
      <c r="A187" s="178"/>
      <c r="B187" s="77" t="s">
        <v>1675</v>
      </c>
      <c r="C187" s="131" t="s">
        <v>1874</v>
      </c>
      <c r="D187" s="181" t="s">
        <v>2009</v>
      </c>
      <c r="E187" s="71">
        <v>6</v>
      </c>
      <c r="F187" s="71">
        <v>778.6</v>
      </c>
      <c r="G187" s="71">
        <f t="shared" si="62"/>
        <v>965.46</v>
      </c>
      <c r="H187" s="182">
        <f t="shared" si="63"/>
        <v>5792.76</v>
      </c>
      <c r="I187" s="282"/>
    </row>
    <row r="188" spans="1:9" s="178" customFormat="1">
      <c r="B188" s="77" t="s">
        <v>2355</v>
      </c>
      <c r="C188" s="131" t="s">
        <v>2357</v>
      </c>
      <c r="D188" s="181" t="s">
        <v>2009</v>
      </c>
      <c r="E188" s="71">
        <v>1</v>
      </c>
      <c r="F188" s="71">
        <v>1558.1</v>
      </c>
      <c r="G188" s="71">
        <f t="shared" si="62"/>
        <v>1932.04</v>
      </c>
      <c r="H188" s="182">
        <f t="shared" si="63"/>
        <v>1932.04</v>
      </c>
      <c r="I188" s="282"/>
    </row>
    <row r="189" spans="1:9" s="123" customFormat="1">
      <c r="A189" s="178"/>
      <c r="B189" s="77" t="s">
        <v>1676</v>
      </c>
      <c r="C189" s="131" t="s">
        <v>1875</v>
      </c>
      <c r="D189" s="181" t="s">
        <v>2009</v>
      </c>
      <c r="E189" s="71">
        <v>5</v>
      </c>
      <c r="F189" s="71">
        <v>93.79</v>
      </c>
      <c r="G189" s="71">
        <f t="shared" si="62"/>
        <v>116.29</v>
      </c>
      <c r="H189" s="182">
        <f t="shared" si="63"/>
        <v>581.45000000000005</v>
      </c>
      <c r="I189" s="282"/>
    </row>
    <row r="190" spans="1:9" s="123" customFormat="1" ht="30">
      <c r="A190" s="178"/>
      <c r="B190" s="77" t="s">
        <v>1677</v>
      </c>
      <c r="C190" s="131" t="s">
        <v>1876</v>
      </c>
      <c r="D190" s="129" t="s">
        <v>2008</v>
      </c>
      <c r="E190" s="71">
        <v>2000</v>
      </c>
      <c r="F190" s="71">
        <v>1.8</v>
      </c>
      <c r="G190" s="71">
        <f t="shared" si="62"/>
        <v>2.23</v>
      </c>
      <c r="H190" s="182">
        <f t="shared" si="63"/>
        <v>4460</v>
      </c>
      <c r="I190" s="282"/>
    </row>
    <row r="191" spans="1:9" s="123" customFormat="1" ht="30">
      <c r="A191" s="178"/>
      <c r="B191" s="77" t="s">
        <v>1678</v>
      </c>
      <c r="C191" s="131" t="s">
        <v>1877</v>
      </c>
      <c r="D191" s="129" t="s">
        <v>2008</v>
      </c>
      <c r="E191" s="71">
        <v>3000</v>
      </c>
      <c r="F191" s="71">
        <v>2.34</v>
      </c>
      <c r="G191" s="71">
        <f t="shared" si="62"/>
        <v>2.9</v>
      </c>
      <c r="H191" s="182">
        <f t="shared" si="63"/>
        <v>8700</v>
      </c>
      <c r="I191" s="282"/>
    </row>
    <row r="192" spans="1:9" s="123" customFormat="1" ht="30">
      <c r="A192" s="178"/>
      <c r="B192" s="77" t="s">
        <v>1679</v>
      </c>
      <c r="C192" s="131" t="s">
        <v>1878</v>
      </c>
      <c r="D192" s="129" t="s">
        <v>2008</v>
      </c>
      <c r="E192" s="71">
        <v>3800</v>
      </c>
      <c r="F192" s="71">
        <v>3.21</v>
      </c>
      <c r="G192" s="71">
        <f t="shared" si="62"/>
        <v>3.98</v>
      </c>
      <c r="H192" s="182">
        <f t="shared" si="63"/>
        <v>15124</v>
      </c>
      <c r="I192" s="282"/>
    </row>
    <row r="193" spans="1:9" s="123" customFormat="1" ht="30">
      <c r="A193" s="178"/>
      <c r="B193" s="77" t="s">
        <v>1680</v>
      </c>
      <c r="C193" s="131" t="s">
        <v>1879</v>
      </c>
      <c r="D193" s="129" t="s">
        <v>2008</v>
      </c>
      <c r="E193" s="71">
        <v>500</v>
      </c>
      <c r="F193" s="71">
        <v>4.1399999999999997</v>
      </c>
      <c r="G193" s="71">
        <f t="shared" si="62"/>
        <v>5.13</v>
      </c>
      <c r="H193" s="182">
        <f t="shared" si="63"/>
        <v>2565</v>
      </c>
      <c r="I193" s="282"/>
    </row>
    <row r="194" spans="1:9" s="178" customFormat="1" ht="30">
      <c r="B194" s="77" t="s">
        <v>2232</v>
      </c>
      <c r="C194" s="131" t="s">
        <v>2233</v>
      </c>
      <c r="D194" s="181" t="s">
        <v>2002</v>
      </c>
      <c r="E194" s="71">
        <v>500</v>
      </c>
      <c r="F194" s="71">
        <v>5.95</v>
      </c>
      <c r="G194" s="71">
        <f t="shared" si="62"/>
        <v>7.37</v>
      </c>
      <c r="H194" s="182">
        <f t="shared" si="63"/>
        <v>3685</v>
      </c>
      <c r="I194" s="282"/>
    </row>
    <row r="195" spans="1:9" s="178" customFormat="1" ht="30">
      <c r="B195" s="77" t="s">
        <v>2362</v>
      </c>
      <c r="C195" s="131" t="s">
        <v>2364</v>
      </c>
      <c r="D195" s="181" t="s">
        <v>2002</v>
      </c>
      <c r="E195" s="71">
        <v>500</v>
      </c>
      <c r="F195" s="71">
        <v>17.09</v>
      </c>
      <c r="G195" s="71">
        <f t="shared" ref="G195" si="64">TRUNC(F195*(1+$H$7),2)</f>
        <v>21.19</v>
      </c>
      <c r="H195" s="182">
        <f t="shared" ref="H195" si="65">TRUNC(G195*E195,2)</f>
        <v>10595</v>
      </c>
      <c r="I195" s="282"/>
    </row>
    <row r="196" spans="1:9" s="178" customFormat="1" ht="30">
      <c r="B196" s="77" t="s">
        <v>2363</v>
      </c>
      <c r="C196" s="131" t="s">
        <v>2365</v>
      </c>
      <c r="D196" s="181" t="s">
        <v>2002</v>
      </c>
      <c r="E196" s="71">
        <v>500</v>
      </c>
      <c r="F196" s="71">
        <v>44.76</v>
      </c>
      <c r="G196" s="71">
        <f t="shared" ref="G196" si="66">TRUNC(F196*(1+$H$7),2)</f>
        <v>55.5</v>
      </c>
      <c r="H196" s="182">
        <f t="shared" ref="H196" si="67">TRUNC(G196*E196,2)</f>
        <v>27750</v>
      </c>
      <c r="I196" s="282"/>
    </row>
    <row r="197" spans="1:9" s="123" customFormat="1" ht="33" customHeight="1">
      <c r="A197" s="178"/>
      <c r="B197" s="77" t="s">
        <v>2080</v>
      </c>
      <c r="C197" s="131" t="s">
        <v>2081</v>
      </c>
      <c r="D197" s="129" t="s">
        <v>2008</v>
      </c>
      <c r="E197" s="71">
        <v>500</v>
      </c>
      <c r="F197" s="71">
        <v>72.77</v>
      </c>
      <c r="G197" s="71">
        <f t="shared" si="62"/>
        <v>90.23</v>
      </c>
      <c r="H197" s="182">
        <f t="shared" si="63"/>
        <v>45115</v>
      </c>
      <c r="I197" s="282"/>
    </row>
    <row r="198" spans="1:9" s="178" customFormat="1" ht="75">
      <c r="B198" s="77" t="s">
        <v>2051</v>
      </c>
      <c r="C198" s="131" t="s">
        <v>2052</v>
      </c>
      <c r="D198" s="181" t="s">
        <v>2009</v>
      </c>
      <c r="E198" s="71">
        <v>1</v>
      </c>
      <c r="F198" s="71">
        <v>2015.25</v>
      </c>
      <c r="G198" s="71">
        <f t="shared" si="62"/>
        <v>2498.91</v>
      </c>
      <c r="H198" s="182">
        <f t="shared" si="63"/>
        <v>2498.91</v>
      </c>
      <c r="I198" s="282"/>
    </row>
    <row r="199" spans="1:9" s="123" customFormat="1" ht="30">
      <c r="A199" s="178"/>
      <c r="B199" s="77" t="s">
        <v>1681</v>
      </c>
      <c r="C199" s="131" t="s">
        <v>1880</v>
      </c>
      <c r="D199" s="181" t="s">
        <v>2009</v>
      </c>
      <c r="E199" s="71">
        <v>1</v>
      </c>
      <c r="F199" s="71">
        <v>34258.39</v>
      </c>
      <c r="G199" s="71">
        <f t="shared" si="62"/>
        <v>42480.4</v>
      </c>
      <c r="H199" s="182">
        <f t="shared" si="63"/>
        <v>42480.4</v>
      </c>
      <c r="I199" s="282"/>
    </row>
    <row r="200" spans="1:9" s="123" customFormat="1" ht="45">
      <c r="A200" s="178"/>
      <c r="B200" s="77" t="s">
        <v>1682</v>
      </c>
      <c r="C200" s="131" t="s">
        <v>1881</v>
      </c>
      <c r="D200" s="129" t="s">
        <v>2009</v>
      </c>
      <c r="E200" s="71">
        <v>605</v>
      </c>
      <c r="F200" s="71">
        <v>191.59</v>
      </c>
      <c r="G200" s="71">
        <f t="shared" si="62"/>
        <v>237.57</v>
      </c>
      <c r="H200" s="182">
        <f t="shared" si="63"/>
        <v>143729.85</v>
      </c>
      <c r="I200" s="282"/>
    </row>
    <row r="201" spans="1:9" s="123" customFormat="1" ht="30">
      <c r="A201" s="178"/>
      <c r="B201" s="77" t="s">
        <v>1683</v>
      </c>
      <c r="C201" s="131" t="s">
        <v>1882</v>
      </c>
      <c r="D201" s="129" t="s">
        <v>2009</v>
      </c>
      <c r="E201" s="71">
        <v>31</v>
      </c>
      <c r="F201" s="71">
        <v>363.25</v>
      </c>
      <c r="G201" s="71">
        <f t="shared" si="62"/>
        <v>450.43</v>
      </c>
      <c r="H201" s="182">
        <f t="shared" si="63"/>
        <v>13963.33</v>
      </c>
      <c r="I201" s="282"/>
    </row>
    <row r="202" spans="1:9" s="123" customFormat="1" ht="30">
      <c r="A202" s="178"/>
      <c r="B202" s="77" t="s">
        <v>1684</v>
      </c>
      <c r="C202" s="131" t="s">
        <v>1883</v>
      </c>
      <c r="D202" s="129" t="s">
        <v>2009</v>
      </c>
      <c r="E202" s="71">
        <v>150</v>
      </c>
      <c r="F202" s="71">
        <v>287.49</v>
      </c>
      <c r="G202" s="71">
        <f t="shared" si="62"/>
        <v>356.48</v>
      </c>
      <c r="H202" s="182">
        <f t="shared" si="63"/>
        <v>53472</v>
      </c>
      <c r="I202" s="282"/>
    </row>
    <row r="203" spans="1:9" s="123" customFormat="1" ht="60">
      <c r="A203" s="178"/>
      <c r="B203" s="77" t="s">
        <v>1685</v>
      </c>
      <c r="C203" s="131" t="s">
        <v>1884</v>
      </c>
      <c r="D203" s="129" t="s">
        <v>2009</v>
      </c>
      <c r="E203" s="71">
        <v>257</v>
      </c>
      <c r="F203" s="71">
        <v>237.02</v>
      </c>
      <c r="G203" s="71">
        <f t="shared" si="62"/>
        <v>293.89999999999998</v>
      </c>
      <c r="H203" s="182">
        <f t="shared" si="63"/>
        <v>75532.3</v>
      </c>
      <c r="I203" s="282"/>
    </row>
    <row r="204" spans="1:9" s="123" customFormat="1" ht="30">
      <c r="A204" s="178"/>
      <c r="B204" s="77" t="s">
        <v>1686</v>
      </c>
      <c r="C204" s="131" t="s">
        <v>1885</v>
      </c>
      <c r="D204" s="129" t="s">
        <v>2009</v>
      </c>
      <c r="E204" s="71">
        <v>50</v>
      </c>
      <c r="F204" s="71">
        <v>31.177</v>
      </c>
      <c r="G204" s="71">
        <f t="shared" si="62"/>
        <v>38.65</v>
      </c>
      <c r="H204" s="182">
        <f t="shared" si="63"/>
        <v>1932.5</v>
      </c>
      <c r="I204" s="282"/>
    </row>
    <row r="205" spans="1:9" s="123" customFormat="1" ht="30">
      <c r="A205" s="178"/>
      <c r="B205" s="77" t="s">
        <v>1687</v>
      </c>
      <c r="C205" s="131" t="s">
        <v>1886</v>
      </c>
      <c r="D205" s="129" t="s">
        <v>2009</v>
      </c>
      <c r="E205" s="71">
        <v>50</v>
      </c>
      <c r="F205" s="71">
        <v>41.7</v>
      </c>
      <c r="G205" s="71">
        <f t="shared" si="62"/>
        <v>51.7</v>
      </c>
      <c r="H205" s="182">
        <f t="shared" si="63"/>
        <v>2585</v>
      </c>
      <c r="I205" s="282"/>
    </row>
    <row r="206" spans="1:9" ht="30">
      <c r="B206" s="77" t="s">
        <v>1688</v>
      </c>
      <c r="C206" s="131" t="s">
        <v>1887</v>
      </c>
      <c r="D206" s="129" t="s">
        <v>2009</v>
      </c>
      <c r="E206" s="71">
        <v>50</v>
      </c>
      <c r="F206" s="71">
        <v>126.44</v>
      </c>
      <c r="G206" s="71">
        <f t="shared" si="62"/>
        <v>156.78</v>
      </c>
      <c r="H206" s="182">
        <f t="shared" si="63"/>
        <v>7839</v>
      </c>
    </row>
    <row r="207" spans="1:9" ht="30">
      <c r="B207" s="77" t="s">
        <v>1689</v>
      </c>
      <c r="C207" s="131" t="s">
        <v>1888</v>
      </c>
      <c r="D207" s="129" t="s">
        <v>2009</v>
      </c>
      <c r="E207" s="71">
        <v>400</v>
      </c>
      <c r="F207" s="71">
        <v>17.8</v>
      </c>
      <c r="G207" s="71">
        <f t="shared" si="62"/>
        <v>22.07</v>
      </c>
      <c r="H207" s="182">
        <f t="shared" si="63"/>
        <v>8828</v>
      </c>
    </row>
    <row r="208" spans="1:9" ht="30">
      <c r="B208" s="77" t="s">
        <v>1690</v>
      </c>
      <c r="C208" s="131" t="s">
        <v>1889</v>
      </c>
      <c r="D208" s="129" t="s">
        <v>2009</v>
      </c>
      <c r="E208" s="71">
        <v>9</v>
      </c>
      <c r="F208" s="71">
        <v>100.67</v>
      </c>
      <c r="G208" s="71">
        <f t="shared" si="62"/>
        <v>124.83</v>
      </c>
      <c r="H208" s="182">
        <f t="shared" si="63"/>
        <v>1123.47</v>
      </c>
    </row>
    <row r="209" spans="2:9" ht="30">
      <c r="B209" s="77" t="s">
        <v>1691</v>
      </c>
      <c r="C209" s="131" t="s">
        <v>1890</v>
      </c>
      <c r="D209" s="129" t="s">
        <v>2009</v>
      </c>
      <c r="E209" s="71">
        <v>8</v>
      </c>
      <c r="F209" s="71">
        <v>155.56</v>
      </c>
      <c r="G209" s="71">
        <f t="shared" si="62"/>
        <v>192.89</v>
      </c>
      <c r="H209" s="182">
        <f t="shared" si="63"/>
        <v>1543.12</v>
      </c>
    </row>
    <row r="210" spans="2:9" ht="30">
      <c r="B210" s="77" t="s">
        <v>1692</v>
      </c>
      <c r="C210" s="131" t="s">
        <v>1891</v>
      </c>
      <c r="D210" s="129" t="s">
        <v>2009</v>
      </c>
      <c r="E210" s="71">
        <v>2</v>
      </c>
      <c r="F210" s="71">
        <v>257.04000000000002</v>
      </c>
      <c r="G210" s="71">
        <f t="shared" si="62"/>
        <v>318.72000000000003</v>
      </c>
      <c r="H210" s="182">
        <f t="shared" si="63"/>
        <v>637.44000000000005</v>
      </c>
    </row>
    <row r="211" spans="2:9" s="177" customFormat="1" ht="45">
      <c r="B211" s="77" t="s">
        <v>2373</v>
      </c>
      <c r="C211" s="131" t="s">
        <v>2374</v>
      </c>
      <c r="D211" s="181" t="s">
        <v>2002</v>
      </c>
      <c r="E211" s="71">
        <v>45.8</v>
      </c>
      <c r="F211" s="71">
        <v>70.760000000000005</v>
      </c>
      <c r="G211" s="71">
        <f t="shared" si="62"/>
        <v>87.74</v>
      </c>
      <c r="H211" s="182">
        <f t="shared" si="63"/>
        <v>4018.49</v>
      </c>
      <c r="I211" s="279"/>
    </row>
    <row r="212" spans="2:9" ht="30">
      <c r="B212" s="77" t="s">
        <v>1693</v>
      </c>
      <c r="C212" s="131" t="s">
        <v>1892</v>
      </c>
      <c r="D212" s="129" t="s">
        <v>2009</v>
      </c>
      <c r="E212" s="71">
        <v>179</v>
      </c>
      <c r="F212" s="71">
        <v>60.69</v>
      </c>
      <c r="G212" s="71">
        <f t="shared" si="62"/>
        <v>75.25</v>
      </c>
      <c r="H212" s="182">
        <f t="shared" si="63"/>
        <v>13469.75</v>
      </c>
    </row>
    <row r="213" spans="2:9" ht="30">
      <c r="B213" s="77" t="s">
        <v>1694</v>
      </c>
      <c r="C213" s="131" t="s">
        <v>1893</v>
      </c>
      <c r="D213" s="129" t="s">
        <v>2009</v>
      </c>
      <c r="E213" s="71">
        <v>20</v>
      </c>
      <c r="F213" s="71">
        <v>10.84</v>
      </c>
      <c r="G213" s="71">
        <f t="shared" si="62"/>
        <v>13.44</v>
      </c>
      <c r="H213" s="182">
        <f t="shared" si="63"/>
        <v>268.8</v>
      </c>
    </row>
    <row r="214" spans="2:9" ht="30">
      <c r="B214" s="77" t="s">
        <v>1695</v>
      </c>
      <c r="C214" s="131" t="s">
        <v>1894</v>
      </c>
      <c r="D214" s="129" t="s">
        <v>2009</v>
      </c>
      <c r="E214" s="71">
        <v>4</v>
      </c>
      <c r="F214" s="71">
        <v>10.4</v>
      </c>
      <c r="G214" s="71">
        <f t="shared" si="62"/>
        <v>12.89</v>
      </c>
      <c r="H214" s="182">
        <f t="shared" si="63"/>
        <v>51.56</v>
      </c>
    </row>
    <row r="215" spans="2:9">
      <c r="B215" s="77" t="s">
        <v>1696</v>
      </c>
      <c r="C215" s="131" t="s">
        <v>1895</v>
      </c>
      <c r="D215" s="129" t="s">
        <v>2009</v>
      </c>
      <c r="E215" s="71">
        <f>E202</f>
        <v>150</v>
      </c>
      <c r="F215" s="71">
        <v>30.45</v>
      </c>
      <c r="G215" s="71">
        <f t="shared" si="62"/>
        <v>37.75</v>
      </c>
      <c r="H215" s="182">
        <f t="shared" si="63"/>
        <v>5662.5</v>
      </c>
    </row>
    <row r="216" spans="2:9" s="177" customFormat="1">
      <c r="B216" s="77" t="s">
        <v>2117</v>
      </c>
      <c r="C216" s="131" t="s">
        <v>2119</v>
      </c>
      <c r="D216" s="181" t="s">
        <v>2009</v>
      </c>
      <c r="E216" s="71">
        <v>387</v>
      </c>
      <c r="F216" s="71">
        <v>10.35</v>
      </c>
      <c r="G216" s="71">
        <f t="shared" ref="G216:G218" si="68">TRUNC(F216*(1+$H$7),2)</f>
        <v>12.83</v>
      </c>
      <c r="H216" s="182">
        <f t="shared" ref="H216:H218" si="69">TRUNC(G216*E216,2)</f>
        <v>4965.21</v>
      </c>
      <c r="I216" s="279"/>
    </row>
    <row r="217" spans="2:9" s="177" customFormat="1">
      <c r="B217" s="77" t="s">
        <v>2118</v>
      </c>
      <c r="C217" s="131" t="s">
        <v>2120</v>
      </c>
      <c r="D217" s="181" t="s">
        <v>2009</v>
      </c>
      <c r="E217" s="71">
        <f>142</f>
        <v>142</v>
      </c>
      <c r="F217" s="71">
        <v>24.96</v>
      </c>
      <c r="G217" s="71">
        <f t="shared" si="68"/>
        <v>30.95</v>
      </c>
      <c r="H217" s="182">
        <f t="shared" si="69"/>
        <v>4394.8999999999996</v>
      </c>
      <c r="I217" s="279"/>
    </row>
    <row r="218" spans="2:9" s="177" customFormat="1" ht="45">
      <c r="B218" s="77" t="s">
        <v>2393</v>
      </c>
      <c r="C218" s="131" t="s">
        <v>2394</v>
      </c>
      <c r="D218" s="181" t="s">
        <v>2009</v>
      </c>
      <c r="E218" s="71">
        <v>4</v>
      </c>
      <c r="F218" s="71">
        <v>519.1</v>
      </c>
      <c r="G218" s="71">
        <f t="shared" si="68"/>
        <v>643.67999999999995</v>
      </c>
      <c r="H218" s="182">
        <f t="shared" si="69"/>
        <v>2574.7199999999998</v>
      </c>
      <c r="I218" s="279"/>
    </row>
    <row r="219" spans="2:9">
      <c r="B219" s="77" t="s">
        <v>1697</v>
      </c>
      <c r="C219" s="131" t="s">
        <v>1896</v>
      </c>
      <c r="D219" s="129" t="s">
        <v>2009</v>
      </c>
      <c r="E219" s="71">
        <v>6</v>
      </c>
      <c r="F219" s="71">
        <v>42.29</v>
      </c>
      <c r="G219" s="71">
        <f t="shared" si="62"/>
        <v>52.43</v>
      </c>
      <c r="H219" s="182">
        <f t="shared" si="63"/>
        <v>314.58</v>
      </c>
    </row>
    <row r="220" spans="2:9">
      <c r="B220" s="77" t="s">
        <v>1698</v>
      </c>
      <c r="C220" s="131" t="s">
        <v>1897</v>
      </c>
      <c r="D220" s="129" t="s">
        <v>2009</v>
      </c>
      <c r="E220" s="71">
        <v>8</v>
      </c>
      <c r="F220" s="71">
        <v>54.15</v>
      </c>
      <c r="G220" s="71">
        <f t="shared" si="62"/>
        <v>67.14</v>
      </c>
      <c r="H220" s="182">
        <f t="shared" si="63"/>
        <v>537.12</v>
      </c>
    </row>
    <row r="221" spans="2:9" ht="30">
      <c r="B221" s="77" t="s">
        <v>1699</v>
      </c>
      <c r="C221" s="131" t="s">
        <v>1898</v>
      </c>
      <c r="D221" s="129" t="s">
        <v>2009</v>
      </c>
      <c r="E221" s="71">
        <v>4</v>
      </c>
      <c r="F221" s="71">
        <v>53.29</v>
      </c>
      <c r="G221" s="71">
        <f t="shared" si="62"/>
        <v>66.069999999999993</v>
      </c>
      <c r="H221" s="182">
        <f t="shared" si="63"/>
        <v>264.27999999999997</v>
      </c>
    </row>
    <row r="222" spans="2:9" ht="30">
      <c r="B222" s="77" t="s">
        <v>1700</v>
      </c>
      <c r="C222" s="131" t="s">
        <v>1899</v>
      </c>
      <c r="D222" s="129" t="s">
        <v>2009</v>
      </c>
      <c r="E222" s="71">
        <v>5</v>
      </c>
      <c r="F222" s="71">
        <v>45.72</v>
      </c>
      <c r="G222" s="71">
        <f t="shared" si="62"/>
        <v>56.69</v>
      </c>
      <c r="H222" s="182">
        <f t="shared" si="63"/>
        <v>283.45</v>
      </c>
    </row>
    <row r="223" spans="2:9" ht="30">
      <c r="B223" s="246" t="s">
        <v>1701</v>
      </c>
      <c r="C223" s="247" t="s">
        <v>1900</v>
      </c>
      <c r="D223" s="248" t="s">
        <v>2008</v>
      </c>
      <c r="E223" s="249">
        <v>60</v>
      </c>
      <c r="F223" s="249">
        <v>62.3</v>
      </c>
      <c r="G223" s="249">
        <f t="shared" si="62"/>
        <v>77.25</v>
      </c>
      <c r="H223" s="250">
        <f t="shared" si="63"/>
        <v>4635</v>
      </c>
    </row>
    <row r="224" spans="2:9" ht="30">
      <c r="B224" s="246" t="s">
        <v>1702</v>
      </c>
      <c r="C224" s="247" t="s">
        <v>1901</v>
      </c>
      <c r="D224" s="248" t="s">
        <v>2008</v>
      </c>
      <c r="E224" s="249">
        <v>500</v>
      </c>
      <c r="F224" s="249">
        <v>20.239999999999998</v>
      </c>
      <c r="G224" s="249">
        <f t="shared" si="62"/>
        <v>25.09</v>
      </c>
      <c r="H224" s="250">
        <f t="shared" si="63"/>
        <v>12545</v>
      </c>
    </row>
    <row r="225" spans="2:8" ht="30">
      <c r="B225" s="246" t="s">
        <v>1703</v>
      </c>
      <c r="C225" s="247" t="s">
        <v>1902</v>
      </c>
      <c r="D225" s="248" t="s">
        <v>2008</v>
      </c>
      <c r="E225" s="249">
        <v>100</v>
      </c>
      <c r="F225" s="249">
        <v>28.25</v>
      </c>
      <c r="G225" s="249">
        <f t="shared" si="62"/>
        <v>35.03</v>
      </c>
      <c r="H225" s="250">
        <f t="shared" si="63"/>
        <v>3503</v>
      </c>
    </row>
    <row r="226" spans="2:8" ht="30">
      <c r="B226" s="246" t="s">
        <v>1704</v>
      </c>
      <c r="C226" s="247" t="s">
        <v>1903</v>
      </c>
      <c r="D226" s="248" t="s">
        <v>2008</v>
      </c>
      <c r="E226" s="249">
        <v>200</v>
      </c>
      <c r="F226" s="249">
        <v>17.3</v>
      </c>
      <c r="G226" s="249">
        <f t="shared" si="62"/>
        <v>21.45</v>
      </c>
      <c r="H226" s="250">
        <f t="shared" si="63"/>
        <v>4290</v>
      </c>
    </row>
    <row r="227" spans="2:8" ht="30">
      <c r="B227" s="77" t="s">
        <v>1705</v>
      </c>
      <c r="C227" s="131" t="s">
        <v>1904</v>
      </c>
      <c r="D227" s="129" t="s">
        <v>2008</v>
      </c>
      <c r="E227" s="71">
        <v>50</v>
      </c>
      <c r="F227" s="71">
        <v>102.29</v>
      </c>
      <c r="G227" s="71">
        <f t="shared" ref="G227:G238" si="70">TRUNC(F227*(1+$H$7),2)</f>
        <v>126.83</v>
      </c>
      <c r="H227" s="182">
        <f t="shared" ref="H227:H238" si="71">TRUNC(G227*E227,2)</f>
        <v>6341.5</v>
      </c>
    </row>
    <row r="228" spans="2:8" ht="30">
      <c r="B228" s="77" t="s">
        <v>1706</v>
      </c>
      <c r="C228" s="131" t="s">
        <v>1905</v>
      </c>
      <c r="D228" s="181" t="s">
        <v>2008</v>
      </c>
      <c r="E228" s="71">
        <v>200</v>
      </c>
      <c r="F228" s="71">
        <v>13.82</v>
      </c>
      <c r="G228" s="71">
        <f t="shared" si="70"/>
        <v>17.13</v>
      </c>
      <c r="H228" s="182">
        <f t="shared" si="71"/>
        <v>3426</v>
      </c>
    </row>
    <row r="229" spans="2:8" ht="30">
      <c r="B229" s="77" t="s">
        <v>1707</v>
      </c>
      <c r="C229" s="131" t="s">
        <v>1906</v>
      </c>
      <c r="D229" s="181" t="s">
        <v>2008</v>
      </c>
      <c r="E229" s="71">
        <v>20</v>
      </c>
      <c r="F229" s="71">
        <v>22.03</v>
      </c>
      <c r="G229" s="71">
        <f t="shared" si="70"/>
        <v>27.31</v>
      </c>
      <c r="H229" s="182">
        <f t="shared" si="71"/>
        <v>546.20000000000005</v>
      </c>
    </row>
    <row r="230" spans="2:8" ht="30">
      <c r="B230" s="77" t="s">
        <v>1708</v>
      </c>
      <c r="C230" s="131" t="s">
        <v>1907</v>
      </c>
      <c r="D230" s="181" t="s">
        <v>2008</v>
      </c>
      <c r="E230" s="71">
        <v>24</v>
      </c>
      <c r="F230" s="71">
        <v>36.72</v>
      </c>
      <c r="G230" s="71">
        <f t="shared" si="70"/>
        <v>45.53</v>
      </c>
      <c r="H230" s="182">
        <f t="shared" si="71"/>
        <v>1092.72</v>
      </c>
    </row>
    <row r="231" spans="2:8" ht="30">
      <c r="B231" s="77" t="s">
        <v>1709</v>
      </c>
      <c r="C231" s="131" t="s">
        <v>1908</v>
      </c>
      <c r="D231" s="181" t="s">
        <v>2008</v>
      </c>
      <c r="E231" s="71">
        <v>76</v>
      </c>
      <c r="F231" s="71">
        <v>20.97</v>
      </c>
      <c r="G231" s="71">
        <f t="shared" si="70"/>
        <v>26</v>
      </c>
      <c r="H231" s="182">
        <f t="shared" si="71"/>
        <v>1976</v>
      </c>
    </row>
    <row r="232" spans="2:8" ht="30">
      <c r="B232" s="77" t="s">
        <v>1710</v>
      </c>
      <c r="C232" s="131" t="s">
        <v>1909</v>
      </c>
      <c r="D232" s="181" t="s">
        <v>2008</v>
      </c>
      <c r="E232" s="71">
        <v>50</v>
      </c>
      <c r="F232" s="71">
        <v>41.89</v>
      </c>
      <c r="G232" s="71">
        <f t="shared" si="70"/>
        <v>51.94</v>
      </c>
      <c r="H232" s="182">
        <f t="shared" si="71"/>
        <v>2597</v>
      </c>
    </row>
    <row r="233" spans="2:8" ht="30">
      <c r="B233" s="77" t="s">
        <v>1711</v>
      </c>
      <c r="C233" s="131" t="s">
        <v>1910</v>
      </c>
      <c r="D233" s="129" t="s">
        <v>2008</v>
      </c>
      <c r="E233" s="71">
        <v>200</v>
      </c>
      <c r="F233" s="71">
        <v>12.35</v>
      </c>
      <c r="G233" s="71">
        <f t="shared" si="70"/>
        <v>15.31</v>
      </c>
      <c r="H233" s="182">
        <f t="shared" si="71"/>
        <v>3062</v>
      </c>
    </row>
    <row r="234" spans="2:8">
      <c r="B234" s="77" t="s">
        <v>1712</v>
      </c>
      <c r="C234" s="131" t="s">
        <v>1911</v>
      </c>
      <c r="D234" s="129" t="s">
        <v>2009</v>
      </c>
      <c r="E234" s="71">
        <v>100</v>
      </c>
      <c r="F234" s="71">
        <v>1.93</v>
      </c>
      <c r="G234" s="71">
        <f t="shared" si="70"/>
        <v>2.39</v>
      </c>
      <c r="H234" s="182">
        <f t="shared" si="71"/>
        <v>239</v>
      </c>
    </row>
    <row r="235" spans="2:8">
      <c r="B235" s="77" t="s">
        <v>1713</v>
      </c>
      <c r="C235" s="131" t="s">
        <v>1912</v>
      </c>
      <c r="D235" s="129" t="s">
        <v>2009</v>
      </c>
      <c r="E235" s="71">
        <v>45</v>
      </c>
      <c r="F235" s="71">
        <v>1.83</v>
      </c>
      <c r="G235" s="71">
        <f t="shared" si="70"/>
        <v>2.2599999999999998</v>
      </c>
      <c r="H235" s="182">
        <f t="shared" si="71"/>
        <v>101.7</v>
      </c>
    </row>
    <row r="236" spans="2:8">
      <c r="B236" s="77" t="s">
        <v>1714</v>
      </c>
      <c r="C236" s="131" t="s">
        <v>1913</v>
      </c>
      <c r="D236" s="129" t="s">
        <v>2009</v>
      </c>
      <c r="E236" s="71">
        <v>35</v>
      </c>
      <c r="F236" s="71">
        <v>4.24</v>
      </c>
      <c r="G236" s="71">
        <f t="shared" si="70"/>
        <v>5.25</v>
      </c>
      <c r="H236" s="182">
        <f t="shared" si="71"/>
        <v>183.75</v>
      </c>
    </row>
    <row r="237" spans="2:8" ht="45">
      <c r="B237" s="77" t="s">
        <v>1715</v>
      </c>
      <c r="C237" s="131" t="s">
        <v>1914</v>
      </c>
      <c r="D237" s="129" t="s">
        <v>2009</v>
      </c>
      <c r="E237" s="71">
        <v>1</v>
      </c>
      <c r="F237" s="71">
        <v>1879.36</v>
      </c>
      <c r="G237" s="71">
        <f t="shared" si="70"/>
        <v>2330.4</v>
      </c>
      <c r="H237" s="182">
        <f t="shared" si="71"/>
        <v>2330.4</v>
      </c>
    </row>
    <row r="238" spans="2:8" ht="30.75" thickBot="1">
      <c r="B238" s="77" t="s">
        <v>1716</v>
      </c>
      <c r="C238" s="131" t="s">
        <v>1915</v>
      </c>
      <c r="D238" s="129" t="s">
        <v>2009</v>
      </c>
      <c r="E238" s="71">
        <v>1</v>
      </c>
      <c r="F238" s="71">
        <v>412.08</v>
      </c>
      <c r="G238" s="71">
        <f t="shared" si="70"/>
        <v>510.97</v>
      </c>
      <c r="H238" s="182">
        <f t="shared" si="71"/>
        <v>510.97</v>
      </c>
    </row>
    <row r="239" spans="2:8" ht="15.75" thickBot="1">
      <c r="B239" s="111"/>
      <c r="C239" s="133"/>
      <c r="D239" s="120"/>
      <c r="E239" s="85" t="s">
        <v>1457</v>
      </c>
      <c r="F239" s="86"/>
      <c r="G239" s="87"/>
      <c r="H239" s="127">
        <f>SUM(H156:H238)</f>
        <v>747989.21999999986</v>
      </c>
    </row>
    <row r="240" spans="2:8" ht="15.75" thickBot="1">
      <c r="B240" s="62" t="s">
        <v>1717</v>
      </c>
      <c r="C240" s="125" t="s">
        <v>1916</v>
      </c>
      <c r="D240" s="126"/>
      <c r="E240" s="65"/>
      <c r="F240" s="65"/>
      <c r="G240" s="66"/>
      <c r="H240" s="67"/>
    </row>
    <row r="241" spans="1:9" ht="30">
      <c r="B241" s="77" t="s">
        <v>1719</v>
      </c>
      <c r="C241" s="131" t="s">
        <v>1917</v>
      </c>
      <c r="D241" s="129" t="s">
        <v>2008</v>
      </c>
      <c r="E241" s="71">
        <v>104.5</v>
      </c>
      <c r="F241" s="71">
        <v>92.36</v>
      </c>
      <c r="G241" s="71">
        <f t="shared" ref="G241:G244" si="72">TRUNC(F241*(1+$H$7),2)</f>
        <v>114.52</v>
      </c>
      <c r="H241" s="182">
        <f t="shared" ref="H241:H244" si="73">TRUNC(G241*E241,2)</f>
        <v>11967.34</v>
      </c>
    </row>
    <row r="242" spans="1:9" s="177" customFormat="1" ht="30">
      <c r="B242" s="77" t="s">
        <v>2480</v>
      </c>
      <c r="C242" s="131" t="s">
        <v>2481</v>
      </c>
      <c r="D242" s="181" t="s">
        <v>1996</v>
      </c>
      <c r="E242" s="71">
        <v>27.75</v>
      </c>
      <c r="F242" s="71">
        <v>298.64999999999998</v>
      </c>
      <c r="G242" s="71">
        <f t="shared" si="72"/>
        <v>370.32</v>
      </c>
      <c r="H242" s="182">
        <f t="shared" si="73"/>
        <v>10276.379999999999</v>
      </c>
      <c r="I242" s="391" t="s">
        <v>2540</v>
      </c>
    </row>
    <row r="243" spans="1:9" s="177" customFormat="1" ht="150">
      <c r="B243" s="77" t="s">
        <v>2273</v>
      </c>
      <c r="C243" s="131" t="s">
        <v>2274</v>
      </c>
      <c r="D243" s="181" t="s">
        <v>1996</v>
      </c>
      <c r="E243" s="71">
        <v>223.06</v>
      </c>
      <c r="F243" s="71">
        <v>90.76</v>
      </c>
      <c r="G243" s="71">
        <f t="shared" ref="G243" si="74">TRUNC(F243*(1+$H$7),2)</f>
        <v>112.54</v>
      </c>
      <c r="H243" s="182">
        <f t="shared" ref="H243" si="75">TRUNC(G243*E243,2)</f>
        <v>25103.17</v>
      </c>
      <c r="I243" s="279"/>
    </row>
    <row r="244" spans="1:9" ht="150.75" thickBot="1">
      <c r="B244" s="77" t="s">
        <v>1720</v>
      </c>
      <c r="C244" s="131" t="s">
        <v>1918</v>
      </c>
      <c r="D244" s="129" t="s">
        <v>2004</v>
      </c>
      <c r="E244" s="71">
        <v>46.69</v>
      </c>
      <c r="F244" s="71">
        <v>80.13</v>
      </c>
      <c r="G244" s="71">
        <f t="shared" si="72"/>
        <v>99.36</v>
      </c>
      <c r="H244" s="182">
        <f t="shared" si="73"/>
        <v>4639.1099999999997</v>
      </c>
    </row>
    <row r="245" spans="1:9" ht="15.75" thickBot="1">
      <c r="B245" s="111"/>
      <c r="C245" s="133"/>
      <c r="D245" s="120"/>
      <c r="E245" s="85" t="s">
        <v>1457</v>
      </c>
      <c r="F245" s="86"/>
      <c r="G245" s="87"/>
      <c r="H245" s="127">
        <f>SUM(H241:H244)</f>
        <v>51986</v>
      </c>
    </row>
    <row r="246" spans="1:9" ht="15.75" thickBot="1">
      <c r="B246" s="62" t="s">
        <v>1721</v>
      </c>
      <c r="C246" s="125" t="s">
        <v>1919</v>
      </c>
      <c r="D246" s="126"/>
      <c r="E246" s="65"/>
      <c r="F246" s="65"/>
      <c r="G246" s="66"/>
      <c r="H246" s="67"/>
    </row>
    <row r="247" spans="1:9" s="177" customFormat="1" ht="45">
      <c r="B247" s="77" t="s">
        <v>2055</v>
      </c>
      <c r="C247" s="131" t="s">
        <v>2054</v>
      </c>
      <c r="D247" s="181" t="s">
        <v>2004</v>
      </c>
      <c r="E247" s="71">
        <v>37.17</v>
      </c>
      <c r="F247" s="71">
        <v>32.61</v>
      </c>
      <c r="G247" s="71">
        <f t="shared" ref="G247" si="76">TRUNC(F247*(1+$H$7),2)</f>
        <v>40.43</v>
      </c>
      <c r="H247" s="182">
        <f t="shared" ref="H247" si="77">TRUNC(G247*E247,2)</f>
        <v>1502.78</v>
      </c>
      <c r="I247" s="279"/>
    </row>
    <row r="248" spans="1:9" ht="45">
      <c r="B248" s="77" t="s">
        <v>1722</v>
      </c>
      <c r="C248" s="131" t="s">
        <v>1920</v>
      </c>
      <c r="D248" s="181" t="s">
        <v>2004</v>
      </c>
      <c r="E248" s="71">
        <v>37.17</v>
      </c>
      <c r="F248" s="71">
        <v>6.07</v>
      </c>
      <c r="G248" s="71">
        <f t="shared" ref="G248:G251" si="78">TRUNC(F248*(1+$H$7),2)</f>
        <v>7.52</v>
      </c>
      <c r="H248" s="182">
        <f t="shared" ref="H248:H251" si="79">TRUNC(G248*E248,2)</f>
        <v>279.51</v>
      </c>
    </row>
    <row r="249" spans="1:9" ht="45">
      <c r="B249" s="77" t="s">
        <v>1723</v>
      </c>
      <c r="C249" s="131" t="s">
        <v>1921</v>
      </c>
      <c r="D249" s="181" t="s">
        <v>2004</v>
      </c>
      <c r="E249" s="71">
        <v>6206.22</v>
      </c>
      <c r="F249" s="71">
        <v>14.74</v>
      </c>
      <c r="G249" s="71">
        <f t="shared" si="78"/>
        <v>18.27</v>
      </c>
      <c r="H249" s="182">
        <f t="shared" si="79"/>
        <v>113387.63</v>
      </c>
    </row>
    <row r="250" spans="1:9" ht="30">
      <c r="B250" s="77" t="s">
        <v>1724</v>
      </c>
      <c r="C250" s="131" t="s">
        <v>1922</v>
      </c>
      <c r="D250" s="181" t="s">
        <v>2004</v>
      </c>
      <c r="E250" s="71">
        <v>705.26</v>
      </c>
      <c r="F250" s="71">
        <v>27.16</v>
      </c>
      <c r="G250" s="71">
        <f t="shared" si="78"/>
        <v>33.67</v>
      </c>
      <c r="H250" s="182">
        <f t="shared" si="79"/>
        <v>23746.1</v>
      </c>
    </row>
    <row r="251" spans="1:9" ht="60">
      <c r="B251" s="77" t="s">
        <v>1725</v>
      </c>
      <c r="C251" s="131" t="s">
        <v>1923</v>
      </c>
      <c r="D251" s="181" t="s">
        <v>2004</v>
      </c>
      <c r="E251" s="71">
        <v>705.26</v>
      </c>
      <c r="F251" s="71">
        <v>14.01</v>
      </c>
      <c r="G251" s="71">
        <f t="shared" si="78"/>
        <v>17.37</v>
      </c>
      <c r="H251" s="182">
        <f t="shared" si="79"/>
        <v>12250.36</v>
      </c>
    </row>
    <row r="252" spans="1:9" s="177" customFormat="1" ht="30.75" thickBot="1">
      <c r="B252" s="119" t="s">
        <v>2123</v>
      </c>
      <c r="C252" s="132" t="s">
        <v>2124</v>
      </c>
      <c r="D252" s="252" t="s">
        <v>2009</v>
      </c>
      <c r="E252" s="71">
        <v>12</v>
      </c>
      <c r="F252" s="71">
        <v>27.61</v>
      </c>
      <c r="G252" s="71">
        <f t="shared" ref="G252" si="80">TRUNC(F252*(1+$H$7),2)</f>
        <v>34.229999999999997</v>
      </c>
      <c r="H252" s="182">
        <f t="shared" ref="H252" si="81">TRUNC(G252*E252,2)</f>
        <v>410.76</v>
      </c>
      <c r="I252" s="279"/>
    </row>
    <row r="253" spans="1:9" s="122" customFormat="1" ht="15.75" thickBot="1">
      <c r="A253" s="177"/>
      <c r="B253" s="111"/>
      <c r="C253" s="133"/>
      <c r="D253" s="120"/>
      <c r="E253" s="85" t="s">
        <v>1457</v>
      </c>
      <c r="F253" s="86"/>
      <c r="G253" s="87"/>
      <c r="H253" s="127">
        <f>SUM(H247:H252)</f>
        <v>151577.14000000001</v>
      </c>
      <c r="I253" s="279"/>
    </row>
    <row r="254" spans="1:9" s="122" customFormat="1" ht="15.75" thickBot="1">
      <c r="A254" s="177"/>
      <c r="B254" s="62" t="s">
        <v>1726</v>
      </c>
      <c r="C254" s="125" t="s">
        <v>1924</v>
      </c>
      <c r="D254" s="126"/>
      <c r="E254" s="65"/>
      <c r="F254" s="65"/>
      <c r="G254" s="66"/>
      <c r="H254" s="67"/>
      <c r="I254" s="279"/>
    </row>
    <row r="255" spans="1:9" ht="45">
      <c r="B255" s="77" t="s">
        <v>1728</v>
      </c>
      <c r="C255" s="131" t="s">
        <v>1925</v>
      </c>
      <c r="D255" s="129" t="s">
        <v>2009</v>
      </c>
      <c r="E255" s="71">
        <v>1</v>
      </c>
      <c r="F255" s="71">
        <v>94.4</v>
      </c>
      <c r="G255" s="71">
        <f t="shared" ref="G255:G305" si="82">TRUNC(F255*(1+$H$7),2)</f>
        <v>117.05</v>
      </c>
      <c r="H255" s="182">
        <f t="shared" ref="H255:H305" si="83">TRUNC(G255*E255,2)</f>
        <v>117.05</v>
      </c>
    </row>
    <row r="256" spans="1:9" ht="45">
      <c r="B256" s="77" t="s">
        <v>1729</v>
      </c>
      <c r="C256" s="131" t="s">
        <v>1926</v>
      </c>
      <c r="D256" s="129" t="s">
        <v>2009</v>
      </c>
      <c r="E256" s="71">
        <v>2</v>
      </c>
      <c r="F256" s="71">
        <v>245.69</v>
      </c>
      <c r="G256" s="71">
        <f t="shared" si="82"/>
        <v>304.64999999999998</v>
      </c>
      <c r="H256" s="182">
        <f t="shared" si="83"/>
        <v>609.29999999999995</v>
      </c>
    </row>
    <row r="257" spans="2:9" ht="75">
      <c r="B257" s="77" t="s">
        <v>2113</v>
      </c>
      <c r="C257" s="131" t="s">
        <v>2114</v>
      </c>
      <c r="D257" s="129" t="s">
        <v>2009</v>
      </c>
      <c r="E257" s="71">
        <v>5</v>
      </c>
      <c r="F257" s="71">
        <v>330.43</v>
      </c>
      <c r="G257" s="71">
        <f t="shared" si="82"/>
        <v>409.73</v>
      </c>
      <c r="H257" s="182">
        <f t="shared" si="83"/>
        <v>2048.65</v>
      </c>
    </row>
    <row r="258" spans="2:9" ht="30">
      <c r="B258" s="77" t="s">
        <v>1730</v>
      </c>
      <c r="C258" s="131" t="s">
        <v>1927</v>
      </c>
      <c r="D258" s="129" t="s">
        <v>2009</v>
      </c>
      <c r="E258" s="71">
        <v>1</v>
      </c>
      <c r="F258" s="71">
        <v>483.81</v>
      </c>
      <c r="G258" s="71">
        <f t="shared" si="82"/>
        <v>599.91999999999996</v>
      </c>
      <c r="H258" s="182">
        <f t="shared" si="83"/>
        <v>599.91999999999996</v>
      </c>
    </row>
    <row r="259" spans="2:9" ht="45">
      <c r="B259" s="77" t="s">
        <v>1731</v>
      </c>
      <c r="C259" s="131" t="s">
        <v>1928</v>
      </c>
      <c r="D259" s="129" t="s">
        <v>2009</v>
      </c>
      <c r="E259" s="71">
        <v>6</v>
      </c>
      <c r="F259" s="71">
        <v>130.5</v>
      </c>
      <c r="G259" s="71">
        <f t="shared" si="82"/>
        <v>161.82</v>
      </c>
      <c r="H259" s="182">
        <f t="shared" si="83"/>
        <v>970.92</v>
      </c>
    </row>
    <row r="260" spans="2:9">
      <c r="B260" s="77" t="s">
        <v>1732</v>
      </c>
      <c r="C260" s="131" t="s">
        <v>1929</v>
      </c>
      <c r="D260" s="129" t="s">
        <v>2009</v>
      </c>
      <c r="E260" s="71">
        <v>3</v>
      </c>
      <c r="F260" s="71">
        <v>30.3</v>
      </c>
      <c r="G260" s="71">
        <f t="shared" si="82"/>
        <v>37.57</v>
      </c>
      <c r="H260" s="182">
        <f t="shared" si="83"/>
        <v>112.71</v>
      </c>
    </row>
    <row r="261" spans="2:9">
      <c r="B261" s="77" t="s">
        <v>1733</v>
      </c>
      <c r="C261" s="131" t="s">
        <v>1930</v>
      </c>
      <c r="D261" s="129" t="s">
        <v>2009</v>
      </c>
      <c r="E261" s="71">
        <v>3</v>
      </c>
      <c r="F261" s="71">
        <v>35.65</v>
      </c>
      <c r="G261" s="71">
        <f t="shared" si="82"/>
        <v>44.2</v>
      </c>
      <c r="H261" s="182">
        <f t="shared" si="83"/>
        <v>132.6</v>
      </c>
    </row>
    <row r="262" spans="2:9">
      <c r="B262" s="77" t="s">
        <v>1734</v>
      </c>
      <c r="C262" s="131" t="s">
        <v>1931</v>
      </c>
      <c r="D262" s="129" t="s">
        <v>2009</v>
      </c>
      <c r="E262" s="71">
        <v>6</v>
      </c>
      <c r="F262" s="71">
        <v>28.44</v>
      </c>
      <c r="G262" s="71">
        <f t="shared" si="82"/>
        <v>35.26</v>
      </c>
      <c r="H262" s="182">
        <f t="shared" si="83"/>
        <v>211.56</v>
      </c>
    </row>
    <row r="263" spans="2:9" s="177" customFormat="1">
      <c r="B263" s="77" t="s">
        <v>2062</v>
      </c>
      <c r="C263" s="131" t="s">
        <v>2063</v>
      </c>
      <c r="D263" s="181" t="s">
        <v>2009</v>
      </c>
      <c r="E263" s="71">
        <v>5</v>
      </c>
      <c r="F263" s="71">
        <v>66.319999999999993</v>
      </c>
      <c r="G263" s="71">
        <f t="shared" si="82"/>
        <v>82.23</v>
      </c>
      <c r="H263" s="182">
        <f t="shared" si="83"/>
        <v>411.15</v>
      </c>
      <c r="I263" s="279"/>
    </row>
    <row r="264" spans="2:9" ht="30">
      <c r="B264" s="77" t="s">
        <v>1735</v>
      </c>
      <c r="C264" s="131" t="s">
        <v>1932</v>
      </c>
      <c r="D264" s="129" t="s">
        <v>2009</v>
      </c>
      <c r="E264" s="71">
        <v>1</v>
      </c>
      <c r="F264" s="71">
        <v>114.54</v>
      </c>
      <c r="G264" s="71">
        <f t="shared" si="82"/>
        <v>142.02000000000001</v>
      </c>
      <c r="H264" s="182">
        <f t="shared" si="83"/>
        <v>142.02000000000001</v>
      </c>
    </row>
    <row r="265" spans="2:9" s="177" customFormat="1">
      <c r="B265" s="77" t="s">
        <v>2400</v>
      </c>
      <c r="C265" s="131" t="s">
        <v>2401</v>
      </c>
      <c r="D265" s="181" t="s">
        <v>2009</v>
      </c>
      <c r="E265" s="71">
        <v>3</v>
      </c>
      <c r="F265" s="71">
        <v>199.49</v>
      </c>
      <c r="G265" s="71">
        <f t="shared" si="82"/>
        <v>247.36</v>
      </c>
      <c r="H265" s="182">
        <f t="shared" si="83"/>
        <v>742.08</v>
      </c>
      <c r="I265" s="279"/>
    </row>
    <row r="266" spans="2:9" ht="30">
      <c r="B266" s="77" t="s">
        <v>1736</v>
      </c>
      <c r="C266" s="131" t="s">
        <v>1933</v>
      </c>
      <c r="D266" s="129" t="s">
        <v>2009</v>
      </c>
      <c r="E266" s="71">
        <v>6</v>
      </c>
      <c r="F266" s="71">
        <v>37.28</v>
      </c>
      <c r="G266" s="71">
        <f t="shared" si="82"/>
        <v>46.22</v>
      </c>
      <c r="H266" s="182">
        <f t="shared" si="83"/>
        <v>277.32</v>
      </c>
    </row>
    <row r="267" spans="2:9" s="177" customFormat="1" ht="30">
      <c r="B267" s="77" t="s">
        <v>2056</v>
      </c>
      <c r="C267" s="131" t="s">
        <v>2057</v>
      </c>
      <c r="D267" s="181" t="s">
        <v>2009</v>
      </c>
      <c r="E267" s="71">
        <v>1</v>
      </c>
      <c r="F267" s="71">
        <v>30.61</v>
      </c>
      <c r="G267" s="71">
        <f t="shared" si="82"/>
        <v>37.950000000000003</v>
      </c>
      <c r="H267" s="182">
        <f t="shared" si="83"/>
        <v>37.950000000000003</v>
      </c>
      <c r="I267" s="279"/>
    </row>
    <row r="268" spans="2:9" ht="30">
      <c r="B268" s="77" t="s">
        <v>1737</v>
      </c>
      <c r="C268" s="131" t="s">
        <v>1934</v>
      </c>
      <c r="D268" s="129" t="s">
        <v>2009</v>
      </c>
      <c r="E268" s="71">
        <v>2</v>
      </c>
      <c r="F268" s="71">
        <v>18.690000000000001</v>
      </c>
      <c r="G268" s="71">
        <f t="shared" si="82"/>
        <v>23.17</v>
      </c>
      <c r="H268" s="182">
        <f t="shared" si="83"/>
        <v>46.34</v>
      </c>
    </row>
    <row r="269" spans="2:9">
      <c r="B269" s="77" t="s">
        <v>1738</v>
      </c>
      <c r="C269" s="131" t="s">
        <v>1935</v>
      </c>
      <c r="D269" s="129" t="s">
        <v>2009</v>
      </c>
      <c r="E269" s="71">
        <v>4</v>
      </c>
      <c r="F269" s="71">
        <v>17.649999999999999</v>
      </c>
      <c r="G269" s="71">
        <f t="shared" si="82"/>
        <v>21.88</v>
      </c>
      <c r="H269" s="182">
        <f t="shared" si="83"/>
        <v>87.52</v>
      </c>
    </row>
    <row r="270" spans="2:9" s="177" customFormat="1" ht="30">
      <c r="B270" s="77" t="s">
        <v>2058</v>
      </c>
      <c r="C270" s="131" t="s">
        <v>2059</v>
      </c>
      <c r="D270" s="181" t="s">
        <v>2009</v>
      </c>
      <c r="E270" s="71">
        <v>1</v>
      </c>
      <c r="F270" s="71">
        <v>29.77</v>
      </c>
      <c r="G270" s="71">
        <f t="shared" si="82"/>
        <v>36.909999999999997</v>
      </c>
      <c r="H270" s="182">
        <f t="shared" si="83"/>
        <v>36.909999999999997</v>
      </c>
      <c r="I270" s="279"/>
    </row>
    <row r="271" spans="2:9" ht="30">
      <c r="B271" s="77" t="s">
        <v>1739</v>
      </c>
      <c r="C271" s="131" t="s">
        <v>1936</v>
      </c>
      <c r="D271" s="129" t="s">
        <v>2009</v>
      </c>
      <c r="E271" s="71">
        <v>5</v>
      </c>
      <c r="F271" s="71">
        <v>17.91</v>
      </c>
      <c r="G271" s="71">
        <f t="shared" si="82"/>
        <v>22.2</v>
      </c>
      <c r="H271" s="182">
        <f t="shared" si="83"/>
        <v>111</v>
      </c>
    </row>
    <row r="272" spans="2:9">
      <c r="B272" s="77" t="s">
        <v>1740</v>
      </c>
      <c r="C272" s="131" t="s">
        <v>1937</v>
      </c>
      <c r="D272" s="129" t="s">
        <v>2009</v>
      </c>
      <c r="E272" s="71">
        <v>6</v>
      </c>
      <c r="F272" s="71">
        <v>9.86</v>
      </c>
      <c r="G272" s="71">
        <f t="shared" si="82"/>
        <v>12.22</v>
      </c>
      <c r="H272" s="182">
        <f t="shared" si="83"/>
        <v>73.319999999999993</v>
      </c>
    </row>
    <row r="273" spans="2:9">
      <c r="B273" s="77" t="s">
        <v>1741</v>
      </c>
      <c r="C273" s="131" t="s">
        <v>1938</v>
      </c>
      <c r="D273" s="129" t="s">
        <v>2009</v>
      </c>
      <c r="E273" s="71">
        <v>9</v>
      </c>
      <c r="F273" s="71">
        <v>10.8</v>
      </c>
      <c r="G273" s="71">
        <f t="shared" si="82"/>
        <v>13.39</v>
      </c>
      <c r="H273" s="182">
        <f t="shared" si="83"/>
        <v>120.51</v>
      </c>
    </row>
    <row r="274" spans="2:9" s="177" customFormat="1" ht="45">
      <c r="B274" s="77" t="s">
        <v>2471</v>
      </c>
      <c r="C274" s="131" t="s">
        <v>2470</v>
      </c>
      <c r="D274" s="181" t="s">
        <v>2009</v>
      </c>
      <c r="E274" s="71">
        <v>28</v>
      </c>
      <c r="F274" s="71">
        <v>521.35</v>
      </c>
      <c r="G274" s="71">
        <f t="shared" si="82"/>
        <v>646.47</v>
      </c>
      <c r="H274" s="182">
        <f t="shared" si="83"/>
        <v>18101.16</v>
      </c>
      <c r="I274" s="279"/>
    </row>
    <row r="275" spans="2:9" s="177" customFormat="1" ht="45">
      <c r="B275" s="77" t="s">
        <v>2060</v>
      </c>
      <c r="C275" s="131" t="s">
        <v>2061</v>
      </c>
      <c r="D275" s="181" t="s">
        <v>2009</v>
      </c>
      <c r="E275" s="71">
        <v>1</v>
      </c>
      <c r="F275" s="71">
        <v>620.65</v>
      </c>
      <c r="G275" s="71">
        <f t="shared" si="82"/>
        <v>769.6</v>
      </c>
      <c r="H275" s="182">
        <f t="shared" si="83"/>
        <v>769.6</v>
      </c>
      <c r="I275" s="279"/>
    </row>
    <row r="276" spans="2:9" ht="30">
      <c r="B276" s="77" t="s">
        <v>1742</v>
      </c>
      <c r="C276" s="131" t="s">
        <v>1939</v>
      </c>
      <c r="D276" s="129" t="s">
        <v>2009</v>
      </c>
      <c r="E276" s="71">
        <v>1</v>
      </c>
      <c r="F276" s="71">
        <v>102.84</v>
      </c>
      <c r="G276" s="71">
        <f t="shared" si="82"/>
        <v>127.52</v>
      </c>
      <c r="H276" s="182">
        <f t="shared" si="83"/>
        <v>127.52</v>
      </c>
    </row>
    <row r="277" spans="2:9" ht="30">
      <c r="B277" s="77" t="s">
        <v>1743</v>
      </c>
      <c r="C277" s="131" t="s">
        <v>1940</v>
      </c>
      <c r="D277" s="129" t="s">
        <v>2009</v>
      </c>
      <c r="E277" s="71">
        <v>1</v>
      </c>
      <c r="F277" s="71">
        <v>217.19</v>
      </c>
      <c r="G277" s="71">
        <f t="shared" si="82"/>
        <v>269.31</v>
      </c>
      <c r="H277" s="182">
        <f t="shared" si="83"/>
        <v>269.31</v>
      </c>
    </row>
    <row r="278" spans="2:9" s="177" customFormat="1">
      <c r="B278" s="119" t="s">
        <v>2561</v>
      </c>
      <c r="C278" s="132" t="s">
        <v>2267</v>
      </c>
      <c r="D278" s="181" t="s">
        <v>2009</v>
      </c>
      <c r="E278" s="71">
        <v>4</v>
      </c>
      <c r="F278" s="71">
        <v>3875.33</v>
      </c>
      <c r="G278" s="71">
        <f>TRUNC(F278*(1+$H$7),2)</f>
        <v>4805.3999999999996</v>
      </c>
      <c r="H278" s="182">
        <f>TRUNC(G278*E278,2)</f>
        <v>19221.599999999999</v>
      </c>
      <c r="I278" s="279"/>
    </row>
    <row r="279" spans="2:9" s="177" customFormat="1">
      <c r="B279" s="119" t="s">
        <v>2562</v>
      </c>
      <c r="C279" s="132" t="s">
        <v>2488</v>
      </c>
      <c r="D279" s="181" t="s">
        <v>2009</v>
      </c>
      <c r="E279" s="71">
        <v>4</v>
      </c>
      <c r="F279" s="71">
        <v>4625.2</v>
      </c>
      <c r="G279" s="71">
        <f>TRUNC(F279*(1+$H$7),2)</f>
        <v>5735.24</v>
      </c>
      <c r="H279" s="182">
        <f>TRUNC(G279*E279,2)</f>
        <v>22940.959999999999</v>
      </c>
      <c r="I279" s="279"/>
    </row>
    <row r="280" spans="2:9" s="177" customFormat="1">
      <c r="B280" s="119" t="s">
        <v>2563</v>
      </c>
      <c r="C280" s="132" t="s">
        <v>2268</v>
      </c>
      <c r="D280" s="181" t="s">
        <v>2009</v>
      </c>
      <c r="E280" s="71">
        <v>2</v>
      </c>
      <c r="F280" s="71">
        <v>1113.6500000000001</v>
      </c>
      <c r="G280" s="71">
        <f t="shared" ref="G280" si="84">TRUNC(F280*(1+$H$7),2)</f>
        <v>1380.92</v>
      </c>
      <c r="H280" s="182">
        <f t="shared" ref="H280" si="85">TRUNC(G280*E280,2)</f>
        <v>2761.84</v>
      </c>
      <c r="I280" s="279"/>
    </row>
    <row r="281" spans="2:9" ht="45">
      <c r="B281" s="77" t="s">
        <v>1744</v>
      </c>
      <c r="C281" s="131" t="s">
        <v>1941</v>
      </c>
      <c r="D281" s="129" t="s">
        <v>2009</v>
      </c>
      <c r="E281" s="71">
        <v>1</v>
      </c>
      <c r="F281" s="71">
        <v>196.9</v>
      </c>
      <c r="G281" s="71">
        <f t="shared" si="82"/>
        <v>244.15</v>
      </c>
      <c r="H281" s="182">
        <f t="shared" si="83"/>
        <v>244.15</v>
      </c>
    </row>
    <row r="282" spans="2:9" ht="45">
      <c r="B282" s="77" t="s">
        <v>1745</v>
      </c>
      <c r="C282" s="131" t="s">
        <v>1942</v>
      </c>
      <c r="D282" s="129" t="s">
        <v>2009</v>
      </c>
      <c r="E282" s="71">
        <v>1</v>
      </c>
      <c r="F282" s="71">
        <v>589.07000000000005</v>
      </c>
      <c r="G282" s="71">
        <f t="shared" si="82"/>
        <v>730.44</v>
      </c>
      <c r="H282" s="182">
        <f t="shared" si="83"/>
        <v>730.44</v>
      </c>
    </row>
    <row r="283" spans="2:9" ht="45">
      <c r="B283" s="77" t="s">
        <v>1746</v>
      </c>
      <c r="C283" s="131" t="s">
        <v>1943</v>
      </c>
      <c r="D283" s="129" t="s">
        <v>2009</v>
      </c>
      <c r="E283" s="71">
        <v>1</v>
      </c>
      <c r="F283" s="71">
        <v>682.5</v>
      </c>
      <c r="G283" s="71">
        <f t="shared" si="82"/>
        <v>846.3</v>
      </c>
      <c r="H283" s="182">
        <f t="shared" si="83"/>
        <v>846.3</v>
      </c>
    </row>
    <row r="284" spans="2:9" ht="75">
      <c r="B284" s="77" t="s">
        <v>1747</v>
      </c>
      <c r="C284" s="131" t="s">
        <v>1944</v>
      </c>
      <c r="D284" s="129" t="s">
        <v>2009</v>
      </c>
      <c r="E284" s="71">
        <v>1</v>
      </c>
      <c r="F284" s="71">
        <v>3716.58</v>
      </c>
      <c r="G284" s="71">
        <f t="shared" si="82"/>
        <v>4608.55</v>
      </c>
      <c r="H284" s="182">
        <f t="shared" si="83"/>
        <v>4608.55</v>
      </c>
      <c r="I284" s="391"/>
    </row>
    <row r="285" spans="2:9" ht="30">
      <c r="B285" s="77" t="s">
        <v>1748</v>
      </c>
      <c r="C285" s="131" t="s">
        <v>1945</v>
      </c>
      <c r="D285" s="129" t="s">
        <v>2009</v>
      </c>
      <c r="E285" s="71">
        <v>1</v>
      </c>
      <c r="F285" s="71">
        <v>618.53</v>
      </c>
      <c r="G285" s="71">
        <f t="shared" si="82"/>
        <v>766.97</v>
      </c>
      <c r="H285" s="182">
        <f t="shared" si="83"/>
        <v>766.97</v>
      </c>
    </row>
    <row r="286" spans="2:9" s="177" customFormat="1" ht="30">
      <c r="B286" s="77" t="s">
        <v>2395</v>
      </c>
      <c r="C286" s="131" t="s">
        <v>2396</v>
      </c>
      <c r="D286" s="181" t="s">
        <v>2009</v>
      </c>
      <c r="E286" s="71">
        <v>3</v>
      </c>
      <c r="F286" s="71">
        <v>771.37</v>
      </c>
      <c r="G286" s="71">
        <f t="shared" si="82"/>
        <v>956.49</v>
      </c>
      <c r="H286" s="182">
        <f t="shared" si="83"/>
        <v>2869.47</v>
      </c>
      <c r="I286" s="279"/>
    </row>
    <row r="287" spans="2:9" ht="30">
      <c r="B287" s="77" t="s">
        <v>1749</v>
      </c>
      <c r="C287" s="131" t="s">
        <v>1946</v>
      </c>
      <c r="D287" s="129" t="s">
        <v>2009</v>
      </c>
      <c r="E287" s="71">
        <v>1</v>
      </c>
      <c r="F287" s="71">
        <v>840</v>
      </c>
      <c r="G287" s="71">
        <f t="shared" si="82"/>
        <v>1041.5999999999999</v>
      </c>
      <c r="H287" s="182">
        <f t="shared" si="83"/>
        <v>1041.5999999999999</v>
      </c>
    </row>
    <row r="288" spans="2:9" s="177" customFormat="1" ht="30">
      <c r="B288" s="77" t="s">
        <v>2115</v>
      </c>
      <c r="C288" s="131" t="s">
        <v>2116</v>
      </c>
      <c r="D288" s="181" t="s">
        <v>2009</v>
      </c>
      <c r="E288" s="71">
        <v>68</v>
      </c>
      <c r="F288" s="71">
        <v>30.19</v>
      </c>
      <c r="G288" s="71">
        <f t="shared" si="82"/>
        <v>37.43</v>
      </c>
      <c r="H288" s="182">
        <f t="shared" si="83"/>
        <v>2545.2399999999998</v>
      </c>
      <c r="I288" s="279"/>
    </row>
    <row r="289" spans="2:9" s="177" customFormat="1" ht="30">
      <c r="B289" s="77" t="s">
        <v>2422</v>
      </c>
      <c r="C289" s="131" t="s">
        <v>2554</v>
      </c>
      <c r="D289" s="181" t="s">
        <v>2009</v>
      </c>
      <c r="E289" s="71">
        <v>207</v>
      </c>
      <c r="F289" s="71">
        <v>208.31</v>
      </c>
      <c r="G289" s="71">
        <f t="shared" si="82"/>
        <v>258.3</v>
      </c>
      <c r="H289" s="182">
        <f t="shared" si="83"/>
        <v>53468.1</v>
      </c>
      <c r="I289" s="279"/>
    </row>
    <row r="290" spans="2:9" s="177" customFormat="1" ht="30">
      <c r="B290" s="77" t="s">
        <v>2462</v>
      </c>
      <c r="C290" s="131" t="s">
        <v>2463</v>
      </c>
      <c r="D290" s="181" t="s">
        <v>2009</v>
      </c>
      <c r="E290" s="71">
        <v>127</v>
      </c>
      <c r="F290" s="71">
        <v>86.01</v>
      </c>
      <c r="G290" s="71">
        <f t="shared" si="82"/>
        <v>106.65</v>
      </c>
      <c r="H290" s="182">
        <f t="shared" si="83"/>
        <v>13544.55</v>
      </c>
      <c r="I290" s="279"/>
    </row>
    <row r="291" spans="2:9" s="177" customFormat="1" ht="30">
      <c r="B291" s="77" t="s">
        <v>2421</v>
      </c>
      <c r="C291" s="131" t="s">
        <v>2420</v>
      </c>
      <c r="D291" s="181" t="s">
        <v>2009</v>
      </c>
      <c r="E291" s="71">
        <v>3</v>
      </c>
      <c r="F291" s="71">
        <v>42.98</v>
      </c>
      <c r="G291" s="71">
        <f t="shared" si="82"/>
        <v>53.29</v>
      </c>
      <c r="H291" s="182">
        <f t="shared" si="83"/>
        <v>159.87</v>
      </c>
      <c r="I291" s="279"/>
    </row>
    <row r="292" spans="2:9" s="177" customFormat="1">
      <c r="B292" s="119" t="s">
        <v>2555</v>
      </c>
      <c r="C292" s="132" t="s">
        <v>2121</v>
      </c>
      <c r="D292" s="181" t="s">
        <v>2002</v>
      </c>
      <c r="E292" s="71">
        <v>700</v>
      </c>
      <c r="F292" s="71">
        <f>17.45+284.94*70/700</f>
        <v>45.944000000000003</v>
      </c>
      <c r="G292" s="71">
        <f>TRUNC(F292*(1+$H$7),2)</f>
        <v>56.97</v>
      </c>
      <c r="H292" s="182">
        <f>TRUNC(G292*E292,2)</f>
        <v>39879</v>
      </c>
      <c r="I292" s="279"/>
    </row>
    <row r="293" spans="2:9" s="177" customFormat="1">
      <c r="B293" s="119" t="s">
        <v>2556</v>
      </c>
      <c r="C293" s="132" t="s">
        <v>2524</v>
      </c>
      <c r="D293" s="181" t="s">
        <v>2009</v>
      </c>
      <c r="E293" s="71">
        <v>39</v>
      </c>
      <c r="F293" s="71">
        <f>83.73+8197.4/E293</f>
        <v>293.91974358974358</v>
      </c>
      <c r="G293" s="71">
        <f>TRUNC(F293*(1+$H$7),2)</f>
        <v>364.46</v>
      </c>
      <c r="H293" s="182">
        <f>TRUNC(G293*E293,2)</f>
        <v>14213.94</v>
      </c>
      <c r="I293" s="279"/>
    </row>
    <row r="294" spans="2:9" s="177" customFormat="1">
      <c r="B294" s="119" t="s">
        <v>2557</v>
      </c>
      <c r="C294" s="132" t="s">
        <v>2491</v>
      </c>
      <c r="D294" s="181" t="s">
        <v>2009</v>
      </c>
      <c r="E294" s="71">
        <v>221</v>
      </c>
      <c r="F294" s="71">
        <v>359.13</v>
      </c>
      <c r="G294" s="71">
        <f>TRUNC(F294*(1+$H$7),2)</f>
        <v>445.32</v>
      </c>
      <c r="H294" s="182">
        <f>TRUNC(G294*E294,2)</f>
        <v>98415.72</v>
      </c>
      <c r="I294" s="279"/>
    </row>
    <row r="295" spans="2:9" s="177" customFormat="1">
      <c r="B295" s="119" t="s">
        <v>2558</v>
      </c>
      <c r="C295" s="132" t="s">
        <v>2489</v>
      </c>
      <c r="D295" s="181" t="s">
        <v>2009</v>
      </c>
      <c r="E295" s="71">
        <v>62</v>
      </c>
      <c r="F295" s="71">
        <v>610.85</v>
      </c>
      <c r="G295" s="71">
        <f t="shared" ref="G295" si="86">TRUNC(F295*(1+$H$7),2)</f>
        <v>757.45</v>
      </c>
      <c r="H295" s="182">
        <f t="shared" ref="H295" si="87">TRUNC(G295*E295,2)</f>
        <v>46961.9</v>
      </c>
      <c r="I295" s="279"/>
    </row>
    <row r="296" spans="2:9" s="177" customFormat="1" ht="30">
      <c r="B296" s="119" t="s">
        <v>2559</v>
      </c>
      <c r="C296" s="132" t="s">
        <v>2490</v>
      </c>
      <c r="D296" s="181" t="s">
        <v>2009</v>
      </c>
      <c r="E296" s="71">
        <v>75</v>
      </c>
      <c r="F296" s="71">
        <v>342.86</v>
      </c>
      <c r="G296" s="71">
        <f t="shared" ref="G296" si="88">TRUNC(F296*(1+$H$7),2)</f>
        <v>425.14</v>
      </c>
      <c r="H296" s="182">
        <f t="shared" ref="H296" si="89">TRUNC(G296*E296,2)</f>
        <v>31885.5</v>
      </c>
      <c r="I296" s="279"/>
    </row>
    <row r="297" spans="2:9" ht="30">
      <c r="B297" s="77" t="s">
        <v>1750</v>
      </c>
      <c r="C297" s="131" t="s">
        <v>1947</v>
      </c>
      <c r="D297" s="129" t="s">
        <v>2009</v>
      </c>
      <c r="E297" s="71">
        <v>1</v>
      </c>
      <c r="F297" s="71">
        <v>775.78</v>
      </c>
      <c r="G297" s="71">
        <f t="shared" si="82"/>
        <v>961.96</v>
      </c>
      <c r="H297" s="182">
        <f t="shared" si="83"/>
        <v>961.96</v>
      </c>
    </row>
    <row r="298" spans="2:9" s="177" customFormat="1">
      <c r="B298" s="246" t="s">
        <v>2560</v>
      </c>
      <c r="C298" s="247" t="s">
        <v>2514</v>
      </c>
      <c r="D298" s="248" t="s">
        <v>2251</v>
      </c>
      <c r="E298" s="249">
        <v>1</v>
      </c>
      <c r="F298" s="249">
        <v>509357</v>
      </c>
      <c r="G298" s="249">
        <f t="shared" si="82"/>
        <v>631602.68000000005</v>
      </c>
      <c r="H298" s="250">
        <f t="shared" si="83"/>
        <v>631602.68000000005</v>
      </c>
      <c r="I298" s="291"/>
    </row>
    <row r="299" spans="2:9" ht="30">
      <c r="B299" s="77" t="s">
        <v>1751</v>
      </c>
      <c r="C299" s="131" t="s">
        <v>1553</v>
      </c>
      <c r="D299" s="129" t="s">
        <v>2009</v>
      </c>
      <c r="E299" s="71">
        <v>4</v>
      </c>
      <c r="F299" s="71">
        <v>108.82</v>
      </c>
      <c r="G299" s="71">
        <f t="shared" si="82"/>
        <v>134.93</v>
      </c>
      <c r="H299" s="182">
        <f t="shared" si="83"/>
        <v>539.72</v>
      </c>
    </row>
    <row r="300" spans="2:9" ht="30">
      <c r="B300" s="77" t="s">
        <v>1752</v>
      </c>
      <c r="C300" s="131" t="s">
        <v>1948</v>
      </c>
      <c r="D300" s="129" t="s">
        <v>2009</v>
      </c>
      <c r="E300" s="71">
        <v>4</v>
      </c>
      <c r="F300" s="71">
        <v>1133.19</v>
      </c>
      <c r="G300" s="71">
        <f t="shared" si="82"/>
        <v>1405.15</v>
      </c>
      <c r="H300" s="182">
        <f t="shared" si="83"/>
        <v>5620.6</v>
      </c>
    </row>
    <row r="301" spans="2:9">
      <c r="B301" s="77" t="s">
        <v>1753</v>
      </c>
      <c r="C301" s="131" t="s">
        <v>1949</v>
      </c>
      <c r="D301" s="129" t="s">
        <v>2009</v>
      </c>
      <c r="E301" s="71">
        <v>4</v>
      </c>
      <c r="F301" s="71">
        <v>132.02000000000001</v>
      </c>
      <c r="G301" s="71">
        <f t="shared" si="82"/>
        <v>163.69999999999999</v>
      </c>
      <c r="H301" s="182">
        <f t="shared" si="83"/>
        <v>654.79999999999995</v>
      </c>
    </row>
    <row r="302" spans="2:9" s="177" customFormat="1" ht="30">
      <c r="B302" s="246" t="s">
        <v>2475</v>
      </c>
      <c r="C302" s="247" t="s">
        <v>2474</v>
      </c>
      <c r="D302" s="248" t="s">
        <v>2009</v>
      </c>
      <c r="E302" s="249">
        <v>3</v>
      </c>
      <c r="F302" s="249">
        <v>3670.59</v>
      </c>
      <c r="G302" s="249">
        <f t="shared" si="82"/>
        <v>4551.53</v>
      </c>
      <c r="H302" s="250">
        <f t="shared" si="83"/>
        <v>13654.59</v>
      </c>
      <c r="I302" s="291"/>
    </row>
    <row r="303" spans="2:9" s="177" customFormat="1" ht="75">
      <c r="B303" s="246" t="s">
        <v>2472</v>
      </c>
      <c r="C303" s="247" t="s">
        <v>2473</v>
      </c>
      <c r="D303" s="248" t="s">
        <v>2009</v>
      </c>
      <c r="E303" s="249">
        <v>3</v>
      </c>
      <c r="F303" s="249">
        <v>13217</v>
      </c>
      <c r="G303" s="249">
        <f t="shared" si="82"/>
        <v>16389.080000000002</v>
      </c>
      <c r="H303" s="250">
        <f t="shared" si="83"/>
        <v>49167.24</v>
      </c>
      <c r="I303" s="291"/>
    </row>
    <row r="304" spans="2:9" s="177" customFormat="1">
      <c r="B304" s="119" t="s">
        <v>2564</v>
      </c>
      <c r="C304" s="132" t="s">
        <v>2257</v>
      </c>
      <c r="D304" s="181" t="s">
        <v>2009</v>
      </c>
      <c r="E304" s="253">
        <v>1</v>
      </c>
      <c r="F304" s="71">
        <v>87880</v>
      </c>
      <c r="G304" s="71">
        <f t="shared" ref="G304" si="90">TRUNC(F304*(1+$H$7),2)</f>
        <v>108971.2</v>
      </c>
      <c r="H304" s="182">
        <f t="shared" ref="H304" si="91">TRUNC(G304*E304,2)</f>
        <v>108971.2</v>
      </c>
      <c r="I304" s="279"/>
    </row>
    <row r="305" spans="1:9" s="122" customFormat="1" ht="45">
      <c r="A305" s="177"/>
      <c r="B305" s="119" t="s">
        <v>1992</v>
      </c>
      <c r="C305" s="132" t="s">
        <v>1993</v>
      </c>
      <c r="D305" s="181" t="s">
        <v>1996</v>
      </c>
      <c r="E305" s="71">
        <v>0.9</v>
      </c>
      <c r="F305" s="71">
        <v>553.85</v>
      </c>
      <c r="G305" s="71">
        <f t="shared" si="82"/>
        <v>686.77</v>
      </c>
      <c r="H305" s="182">
        <f t="shared" si="83"/>
        <v>618.09</v>
      </c>
      <c r="I305" s="279"/>
    </row>
    <row r="306" spans="1:9" s="177" customFormat="1" ht="30.75" thickBot="1">
      <c r="B306" s="119" t="s">
        <v>2553</v>
      </c>
      <c r="C306" s="132" t="s">
        <v>2565</v>
      </c>
      <c r="D306" s="181" t="s">
        <v>2251</v>
      </c>
      <c r="E306" s="71">
        <v>1</v>
      </c>
      <c r="F306" s="71">
        <v>68741.23</v>
      </c>
      <c r="G306" s="71">
        <f t="shared" ref="G306" si="92">TRUNC(F306*(1+$H$7),2)</f>
        <v>85239.12</v>
      </c>
      <c r="H306" s="182">
        <f t="shared" ref="H306" si="93">TRUNC(G306*E306,2)</f>
        <v>85239.12</v>
      </c>
      <c r="I306" s="279"/>
    </row>
    <row r="307" spans="1:9" s="122" customFormat="1" ht="15.75" thickBot="1">
      <c r="A307" s="177"/>
      <c r="B307" s="111"/>
      <c r="C307" s="133"/>
      <c r="D307" s="120"/>
      <c r="E307" s="85" t="s">
        <v>1457</v>
      </c>
      <c r="F307" s="86"/>
      <c r="G307" s="87"/>
      <c r="H307" s="127">
        <f>SUM(H255:H306)</f>
        <v>1280292.1200000001</v>
      </c>
      <c r="I307" s="279"/>
    </row>
    <row r="308" spans="1:9" ht="15.75" thickBot="1">
      <c r="B308" s="62" t="s">
        <v>1754</v>
      </c>
      <c r="C308" s="125" t="s">
        <v>1950</v>
      </c>
      <c r="D308" s="126"/>
      <c r="E308" s="65"/>
      <c r="F308" s="65"/>
      <c r="G308" s="66"/>
      <c r="H308" s="67"/>
    </row>
    <row r="309" spans="1:9" ht="45">
      <c r="B309" s="77" t="s">
        <v>1756</v>
      </c>
      <c r="C309" s="131" t="s">
        <v>1951</v>
      </c>
      <c r="D309" s="129" t="s">
        <v>2009</v>
      </c>
      <c r="E309" s="71">
        <v>5</v>
      </c>
      <c r="F309" s="71">
        <v>176.33</v>
      </c>
      <c r="G309" s="71">
        <f t="shared" ref="G309:G327" si="94">TRUNC(F309*(1+$H$7),2)</f>
        <v>218.64</v>
      </c>
      <c r="H309" s="182">
        <f t="shared" ref="H309:H327" si="95">TRUNC(G309*E309,2)</f>
        <v>1093.2</v>
      </c>
    </row>
    <row r="310" spans="1:9" ht="30">
      <c r="B310" s="77" t="s">
        <v>1757</v>
      </c>
      <c r="C310" s="131" t="s">
        <v>1952</v>
      </c>
      <c r="D310" s="129" t="s">
        <v>2009</v>
      </c>
      <c r="E310" s="71">
        <v>5</v>
      </c>
      <c r="F310" s="71">
        <v>620</v>
      </c>
      <c r="G310" s="71">
        <f t="shared" si="94"/>
        <v>768.8</v>
      </c>
      <c r="H310" s="182">
        <f t="shared" si="95"/>
        <v>3844</v>
      </c>
    </row>
    <row r="311" spans="1:9" ht="45">
      <c r="B311" s="77" t="s">
        <v>1758</v>
      </c>
      <c r="C311" s="131" t="s">
        <v>1953</v>
      </c>
      <c r="D311" s="129" t="s">
        <v>2009</v>
      </c>
      <c r="E311" s="71">
        <v>5</v>
      </c>
      <c r="F311" s="71">
        <v>135.04</v>
      </c>
      <c r="G311" s="71">
        <f t="shared" si="94"/>
        <v>167.44</v>
      </c>
      <c r="H311" s="182">
        <f t="shared" si="95"/>
        <v>837.2</v>
      </c>
    </row>
    <row r="312" spans="1:9" ht="45">
      <c r="B312" s="77" t="s">
        <v>1759</v>
      </c>
      <c r="C312" s="131" t="s">
        <v>1954</v>
      </c>
      <c r="D312" s="129" t="s">
        <v>2009</v>
      </c>
      <c r="E312" s="71">
        <v>3</v>
      </c>
      <c r="F312" s="71">
        <v>88.16</v>
      </c>
      <c r="G312" s="71">
        <f t="shared" si="94"/>
        <v>109.31</v>
      </c>
      <c r="H312" s="182">
        <f t="shared" si="95"/>
        <v>327.93</v>
      </c>
    </row>
    <row r="313" spans="1:9" ht="30">
      <c r="B313" s="77" t="s">
        <v>1760</v>
      </c>
      <c r="C313" s="131" t="s">
        <v>1955</v>
      </c>
      <c r="D313" s="129" t="s">
        <v>2009</v>
      </c>
      <c r="E313" s="71">
        <v>25</v>
      </c>
      <c r="F313" s="71">
        <v>5.51</v>
      </c>
      <c r="G313" s="71">
        <f t="shared" si="94"/>
        <v>6.83</v>
      </c>
      <c r="H313" s="182">
        <f t="shared" si="95"/>
        <v>170.75</v>
      </c>
    </row>
    <row r="314" spans="1:9" ht="105">
      <c r="B314" s="77" t="s">
        <v>1761</v>
      </c>
      <c r="C314" s="131" t="s">
        <v>1956</v>
      </c>
      <c r="D314" s="129" t="s">
        <v>2009</v>
      </c>
      <c r="E314" s="71">
        <v>12</v>
      </c>
      <c r="F314" s="71">
        <v>236.62</v>
      </c>
      <c r="G314" s="71">
        <f t="shared" si="94"/>
        <v>293.39999999999998</v>
      </c>
      <c r="H314" s="182">
        <f t="shared" si="95"/>
        <v>3520.8</v>
      </c>
    </row>
    <row r="315" spans="1:9" s="177" customFormat="1" ht="45">
      <c r="B315" s="77" t="s">
        <v>2066</v>
      </c>
      <c r="C315" s="131" t="s">
        <v>2067</v>
      </c>
      <c r="D315" s="181" t="s">
        <v>2009</v>
      </c>
      <c r="E315" s="71">
        <v>12</v>
      </c>
      <c r="F315" s="71">
        <v>75.86</v>
      </c>
      <c r="G315" s="71">
        <f t="shared" si="94"/>
        <v>94.06</v>
      </c>
      <c r="H315" s="182">
        <f t="shared" si="95"/>
        <v>1128.72</v>
      </c>
      <c r="I315" s="279"/>
    </row>
    <row r="316" spans="1:9">
      <c r="B316" s="77" t="s">
        <v>1762</v>
      </c>
      <c r="C316" s="131" t="s">
        <v>1957</v>
      </c>
      <c r="D316" s="129" t="s">
        <v>2008</v>
      </c>
      <c r="E316" s="71">
        <v>500</v>
      </c>
      <c r="F316" s="71">
        <v>12.19</v>
      </c>
      <c r="G316" s="71">
        <f t="shared" si="94"/>
        <v>15.11</v>
      </c>
      <c r="H316" s="182">
        <f t="shared" si="95"/>
        <v>7555</v>
      </c>
    </row>
    <row r="317" spans="1:9" ht="60">
      <c r="B317" s="77" t="s">
        <v>1763</v>
      </c>
      <c r="C317" s="131" t="s">
        <v>1958</v>
      </c>
      <c r="D317" s="129" t="s">
        <v>2008</v>
      </c>
      <c r="E317" s="71">
        <v>250</v>
      </c>
      <c r="F317" s="71">
        <v>9.5</v>
      </c>
      <c r="G317" s="71">
        <f t="shared" si="94"/>
        <v>11.78</v>
      </c>
      <c r="H317" s="182">
        <f t="shared" si="95"/>
        <v>2945</v>
      </c>
    </row>
    <row r="318" spans="1:9" ht="60">
      <c r="B318" s="77" t="s">
        <v>1764</v>
      </c>
      <c r="C318" s="131" t="s">
        <v>1959</v>
      </c>
      <c r="D318" s="129" t="s">
        <v>2008</v>
      </c>
      <c r="E318" s="71">
        <v>200</v>
      </c>
      <c r="F318" s="71">
        <v>24.55</v>
      </c>
      <c r="G318" s="71">
        <f t="shared" si="94"/>
        <v>30.44</v>
      </c>
      <c r="H318" s="182">
        <f t="shared" si="95"/>
        <v>6088</v>
      </c>
    </row>
    <row r="319" spans="1:9" ht="105">
      <c r="B319" s="77" t="s">
        <v>1765</v>
      </c>
      <c r="C319" s="131" t="s">
        <v>1960</v>
      </c>
      <c r="D319" s="129" t="s">
        <v>2009</v>
      </c>
      <c r="E319" s="71">
        <v>210</v>
      </c>
      <c r="F319" s="71">
        <v>50.77</v>
      </c>
      <c r="G319" s="71">
        <f t="shared" si="94"/>
        <v>62.95</v>
      </c>
      <c r="H319" s="182">
        <f t="shared" si="95"/>
        <v>13219.5</v>
      </c>
    </row>
    <row r="320" spans="1:9">
      <c r="B320" s="77" t="s">
        <v>1766</v>
      </c>
      <c r="C320" s="131" t="s">
        <v>1961</v>
      </c>
      <c r="D320" s="129" t="s">
        <v>2009</v>
      </c>
      <c r="E320" s="71">
        <v>2</v>
      </c>
      <c r="F320" s="71">
        <v>26.25</v>
      </c>
      <c r="G320" s="71">
        <f t="shared" si="94"/>
        <v>32.549999999999997</v>
      </c>
      <c r="H320" s="182">
        <f t="shared" si="95"/>
        <v>65.099999999999994</v>
      </c>
    </row>
    <row r="321" spans="1:9">
      <c r="B321" s="77" t="s">
        <v>1767</v>
      </c>
      <c r="C321" s="131" t="s">
        <v>1962</v>
      </c>
      <c r="D321" s="129" t="s">
        <v>2009</v>
      </c>
      <c r="E321" s="71">
        <v>12</v>
      </c>
      <c r="F321" s="71">
        <v>7.58</v>
      </c>
      <c r="G321" s="71">
        <f t="shared" si="94"/>
        <v>9.39</v>
      </c>
      <c r="H321" s="182">
        <f t="shared" si="95"/>
        <v>112.68</v>
      </c>
    </row>
    <row r="322" spans="1:9" ht="75">
      <c r="B322" s="77" t="s">
        <v>1768</v>
      </c>
      <c r="C322" s="131" t="s">
        <v>1963</v>
      </c>
      <c r="D322" s="129" t="s">
        <v>2009</v>
      </c>
      <c r="E322" s="71">
        <v>12</v>
      </c>
      <c r="F322" s="71">
        <v>22.34</v>
      </c>
      <c r="G322" s="71">
        <f t="shared" si="94"/>
        <v>27.7</v>
      </c>
      <c r="H322" s="182">
        <f t="shared" si="95"/>
        <v>332.4</v>
      </c>
    </row>
    <row r="323" spans="1:9" ht="45">
      <c r="B323" s="77" t="s">
        <v>1769</v>
      </c>
      <c r="C323" s="131" t="s">
        <v>1964</v>
      </c>
      <c r="D323" s="129" t="s">
        <v>2009</v>
      </c>
      <c r="E323" s="71">
        <v>20</v>
      </c>
      <c r="F323" s="71">
        <v>90.12</v>
      </c>
      <c r="G323" s="71">
        <f t="shared" si="94"/>
        <v>111.74</v>
      </c>
      <c r="H323" s="182">
        <f t="shared" si="95"/>
        <v>2234.8000000000002</v>
      </c>
    </row>
    <row r="324" spans="1:9">
      <c r="B324" s="77" t="s">
        <v>1770</v>
      </c>
      <c r="C324" s="131" t="s">
        <v>1965</v>
      </c>
      <c r="D324" s="129" t="s">
        <v>2009</v>
      </c>
      <c r="E324" s="71">
        <v>20</v>
      </c>
      <c r="F324" s="71">
        <v>205</v>
      </c>
      <c r="G324" s="71">
        <f t="shared" si="94"/>
        <v>254.2</v>
      </c>
      <c r="H324" s="182">
        <f t="shared" si="95"/>
        <v>5084</v>
      </c>
    </row>
    <row r="325" spans="1:9">
      <c r="B325" s="77" t="s">
        <v>1771</v>
      </c>
      <c r="C325" s="131" t="s">
        <v>1966</v>
      </c>
      <c r="D325" s="129" t="s">
        <v>2009</v>
      </c>
      <c r="E325" s="71">
        <v>4</v>
      </c>
      <c r="F325" s="71">
        <v>1647.44</v>
      </c>
      <c r="G325" s="71">
        <f t="shared" si="94"/>
        <v>2042.82</v>
      </c>
      <c r="H325" s="182">
        <f t="shared" si="95"/>
        <v>8171.28</v>
      </c>
    </row>
    <row r="326" spans="1:9" ht="30">
      <c r="B326" s="77" t="s">
        <v>1772</v>
      </c>
      <c r="C326" s="131" t="s">
        <v>1967</v>
      </c>
      <c r="D326" s="129" t="s">
        <v>2009</v>
      </c>
      <c r="E326" s="71">
        <v>4</v>
      </c>
      <c r="F326" s="71">
        <v>233.02</v>
      </c>
      <c r="G326" s="71">
        <f t="shared" si="94"/>
        <v>288.94</v>
      </c>
      <c r="H326" s="182">
        <f t="shared" si="95"/>
        <v>1155.76</v>
      </c>
    </row>
    <row r="327" spans="1:9" ht="75.75" thickBot="1">
      <c r="B327" s="77" t="s">
        <v>2083</v>
      </c>
      <c r="C327" s="131" t="s">
        <v>2084</v>
      </c>
      <c r="D327" s="129" t="s">
        <v>2009</v>
      </c>
      <c r="E327" s="71">
        <v>21</v>
      </c>
      <c r="F327" s="71">
        <v>1024.5899999999999</v>
      </c>
      <c r="G327" s="71">
        <f t="shared" si="94"/>
        <v>1270.49</v>
      </c>
      <c r="H327" s="182">
        <f t="shared" si="95"/>
        <v>26680.29</v>
      </c>
    </row>
    <row r="328" spans="1:9" s="122" customFormat="1" ht="15.75" thickBot="1">
      <c r="A328" s="177"/>
      <c r="B328" s="111"/>
      <c r="C328" s="133"/>
      <c r="D328" s="120"/>
      <c r="E328" s="85" t="s">
        <v>1457</v>
      </c>
      <c r="F328" s="86"/>
      <c r="G328" s="87"/>
      <c r="H328" s="127">
        <f>SUM(H309:H327)</f>
        <v>84566.41</v>
      </c>
      <c r="I328" s="279"/>
    </row>
    <row r="329" spans="1:9" s="122" customFormat="1" ht="15.75" thickBot="1">
      <c r="A329" s="177"/>
      <c r="B329" s="111"/>
      <c r="C329" s="133"/>
      <c r="D329" s="120"/>
      <c r="E329" s="85" t="s">
        <v>1573</v>
      </c>
      <c r="F329" s="86"/>
      <c r="G329" s="87"/>
      <c r="H329" s="127">
        <f>H19+H29+H34+H43+H61+H75+H78+H84+H105+H111+H131+H154+H239+H245+H253+H307+H328</f>
        <v>13047730.200000003</v>
      </c>
      <c r="I329" s="279"/>
    </row>
    <row r="330" spans="1:9">
      <c r="H330" s="30">
        <f>+H329*0.05</f>
        <v>652386.51000000024</v>
      </c>
    </row>
    <row r="331" spans="1:9">
      <c r="G331"/>
      <c r="H331"/>
    </row>
    <row r="332" spans="1:9">
      <c r="G332"/>
      <c r="H332"/>
    </row>
    <row r="333" spans="1:9">
      <c r="G333"/>
      <c r="H333"/>
    </row>
    <row r="334" spans="1:9">
      <c r="G334"/>
      <c r="H334"/>
    </row>
  </sheetData>
  <autoFilter ref="B9:I329"/>
  <printOptions horizontalCentered="1"/>
  <pageMargins left="0.19685039370078741" right="0.19685039370078741" top="0.39370078740157483" bottom="0.59055118110236227" header="0.31496062992125984" footer="0.31496062992125984"/>
  <pageSetup paperSize="9" scale="48" fitToHeight="0" orientation="portrait" r:id="rId1"/>
  <headerFooter>
    <oddFooter>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Z891"/>
  <sheetViews>
    <sheetView zoomScale="85" zoomScaleNormal="85" workbookViewId="0">
      <selection activeCell="G369" sqref="G369"/>
    </sheetView>
  </sheetViews>
  <sheetFormatPr defaultColWidth="9.140625" defaultRowHeight="15"/>
  <cols>
    <col min="1" max="1" width="13.7109375" style="102" bestFit="1" customWidth="1"/>
    <col min="2" max="2" width="98.85546875" style="103" customWidth="1"/>
    <col min="3" max="3" width="12.7109375" style="104" customWidth="1"/>
    <col min="4" max="4" width="12.7109375" style="138" customWidth="1"/>
    <col min="5" max="16384" width="9.140625" style="122"/>
  </cols>
  <sheetData>
    <row r="4" spans="1:4" ht="29.45" customHeight="1">
      <c r="A4" s="117" t="s">
        <v>2039</v>
      </c>
      <c r="B4" s="136"/>
      <c r="C4" s="136"/>
      <c r="D4" s="137"/>
    </row>
    <row r="5" spans="1:4" ht="15" customHeight="1">
      <c r="A5" s="118" t="s">
        <v>2128</v>
      </c>
      <c r="B5" s="136"/>
      <c r="C5" s="136"/>
      <c r="D5" s="137"/>
    </row>
    <row r="6" spans="1:4" ht="12.75" customHeight="1" thickBot="1">
      <c r="B6" s="112"/>
    </row>
    <row r="7" spans="1:4">
      <c r="A7" s="317" t="s">
        <v>1574</v>
      </c>
      <c r="B7" s="319" t="s">
        <v>1575</v>
      </c>
      <c r="C7" s="321" t="s">
        <v>6</v>
      </c>
      <c r="D7" s="323" t="s">
        <v>1576</v>
      </c>
    </row>
    <row r="8" spans="1:4" ht="15.75" thickBot="1">
      <c r="A8" s="318"/>
      <c r="B8" s="320"/>
      <c r="C8" s="322"/>
      <c r="D8" s="324"/>
    </row>
    <row r="9" spans="1:4" ht="15.75" thickBot="1">
      <c r="A9" s="105"/>
      <c r="B9" s="57"/>
      <c r="C9" s="58"/>
      <c r="D9" s="135"/>
    </row>
    <row r="10" spans="1:4" ht="15.75" thickBot="1">
      <c r="A10" s="139" t="s">
        <v>1581</v>
      </c>
      <c r="B10" s="140" t="s">
        <v>1582</v>
      </c>
      <c r="C10" s="141"/>
      <c r="D10" s="142"/>
    </row>
    <row r="11" spans="1:4">
      <c r="A11" s="165"/>
      <c r="B11" s="166"/>
      <c r="C11" s="167"/>
      <c r="D11" s="168"/>
    </row>
    <row r="12" spans="1:4" s="177" customFormat="1">
      <c r="A12" s="241" t="s">
        <v>2199</v>
      </c>
      <c r="B12" s="242" t="s">
        <v>2200</v>
      </c>
      <c r="C12" s="241" t="s">
        <v>2002</v>
      </c>
      <c r="D12" s="243">
        <f>VLOOKUP(A12,Orçamento!$B$11:$E$328,4,0)</f>
        <v>42</v>
      </c>
    </row>
    <row r="13" spans="1:4" s="177" customFormat="1">
      <c r="A13" s="169"/>
      <c r="B13" s="107" t="s">
        <v>2202</v>
      </c>
      <c r="C13" s="171"/>
      <c r="D13" s="172"/>
    </row>
    <row r="14" spans="1:4" s="177" customFormat="1">
      <c r="A14" s="169"/>
      <c r="B14" s="170"/>
      <c r="C14" s="171"/>
      <c r="D14" s="172"/>
    </row>
    <row r="15" spans="1:4" s="123" customFormat="1" ht="40.5" customHeight="1">
      <c r="A15" s="241" t="s">
        <v>1583</v>
      </c>
      <c r="B15" s="242" t="s">
        <v>1808</v>
      </c>
      <c r="C15" s="241" t="s">
        <v>1809</v>
      </c>
      <c r="D15" s="243">
        <f>VLOOKUP(A15,Orçamento!$B$11:$E$328,4,0)</f>
        <v>375.68</v>
      </c>
    </row>
    <row r="16" spans="1:4">
      <c r="A16" s="169"/>
      <c r="B16" s="107" t="s">
        <v>2264</v>
      </c>
      <c r="C16" s="171"/>
      <c r="D16" s="172"/>
    </row>
    <row r="17" spans="1:52">
      <c r="A17" s="169"/>
      <c r="B17" s="170"/>
      <c r="C17" s="171"/>
      <c r="D17" s="172"/>
    </row>
    <row r="18" spans="1:52" ht="22.5">
      <c r="A18" s="241" t="s">
        <v>1584</v>
      </c>
      <c r="B18" s="242" t="s">
        <v>18</v>
      </c>
      <c r="C18" s="241" t="str">
        <f>VLOOKUP(A18,Orçamento!$B$11:$E$328,3,0)</f>
        <v>m²</v>
      </c>
      <c r="D18" s="243">
        <f>VLOOKUP(A18,Orçamento!$B$11:$E$328,4,0)</f>
        <v>889.57</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c r="A19" s="169"/>
      <c r="B19" s="108" t="s">
        <v>2126</v>
      </c>
      <c r="C19" s="171"/>
      <c r="D19" s="172"/>
    </row>
    <row r="20" spans="1:52" s="123" customFormat="1">
      <c r="A20" s="169"/>
      <c r="B20" s="170"/>
      <c r="C20" s="171"/>
      <c r="D20" s="172"/>
    </row>
    <row r="21" spans="1:52" ht="22.5">
      <c r="A21" s="241" t="s">
        <v>2099</v>
      </c>
      <c r="B21" s="242" t="s">
        <v>2036</v>
      </c>
      <c r="C21" s="241" t="str">
        <f>VLOOKUP(A21,Orçamento!$B$11:$E$328,3,0)</f>
        <v>há</v>
      </c>
      <c r="D21" s="243">
        <f>VLOOKUP(A21,Orçamento!$B$11:$E$328,4,0)</f>
        <v>0.15</v>
      </c>
    </row>
    <row r="22" spans="1:52" s="123" customFormat="1">
      <c r="A22" s="169"/>
      <c r="B22" s="108" t="s">
        <v>2035</v>
      </c>
      <c r="C22" s="171"/>
      <c r="D22" s="172"/>
    </row>
    <row r="23" spans="1:52">
      <c r="A23" s="169"/>
      <c r="B23" s="170"/>
      <c r="C23" s="171"/>
      <c r="D23" s="172"/>
    </row>
    <row r="24" spans="1:52" s="177" customFormat="1">
      <c r="A24" s="241" t="s">
        <v>2073</v>
      </c>
      <c r="B24" s="242" t="s">
        <v>2072</v>
      </c>
      <c r="C24" s="241" t="str">
        <f>VLOOKUP(A24,Orçamento!$B$11:$E$328,3,0)</f>
        <v>m²</v>
      </c>
      <c r="D24" s="243">
        <f>VLOOKUP(A24,Orçamento!$B$11:$E$328,4,0)</f>
        <v>889.57</v>
      </c>
    </row>
    <row r="25" spans="1:52" s="177" customFormat="1">
      <c r="A25" s="169"/>
      <c r="B25" s="180" t="s">
        <v>2126</v>
      </c>
      <c r="C25" s="171"/>
      <c r="D25" s="172"/>
    </row>
    <row r="26" spans="1:52" s="177" customFormat="1">
      <c r="A26" s="169"/>
      <c r="B26" s="170"/>
      <c r="C26" s="171"/>
      <c r="D26" s="172"/>
    </row>
    <row r="27" spans="1:52" ht="22.5">
      <c r="A27" s="241" t="s">
        <v>1585</v>
      </c>
      <c r="B27" s="242" t="s">
        <v>1586</v>
      </c>
      <c r="C27" s="241" t="str">
        <f>VLOOKUP(A27,Orçamento!$B$11:$E$328,3,0)</f>
        <v>M</v>
      </c>
      <c r="D27" s="243">
        <f>VLOOKUP(A27,Orçamento!$B$11:$E$328,4,0)</f>
        <v>102</v>
      </c>
    </row>
    <row r="28" spans="1:52" s="123" customFormat="1">
      <c r="A28" s="169"/>
      <c r="B28" s="108" t="s">
        <v>2127</v>
      </c>
      <c r="C28" s="171"/>
      <c r="D28" s="172"/>
    </row>
    <row r="29" spans="1:52">
      <c r="A29" s="169"/>
      <c r="B29" s="170"/>
      <c r="C29" s="171"/>
      <c r="D29" s="172"/>
    </row>
    <row r="30" spans="1:52">
      <c r="A30" s="241" t="s">
        <v>1587</v>
      </c>
      <c r="B30" s="242" t="s">
        <v>1588</v>
      </c>
      <c r="C30" s="241" t="str">
        <f>VLOOKUP(A30,Orçamento!$B$11:$E$328,3,0)</f>
        <v xml:space="preserve">UN </v>
      </c>
      <c r="D30" s="243">
        <f>VLOOKUP(A30,Orçamento!$B$11:$E$328,4,0)</f>
        <v>100</v>
      </c>
    </row>
    <row r="31" spans="1:52">
      <c r="A31" s="173"/>
      <c r="B31" s="175" t="s">
        <v>2037</v>
      </c>
      <c r="C31" s="171"/>
      <c r="D31" s="172"/>
    </row>
    <row r="32" spans="1:52" ht="15.75" thickBot="1">
      <c r="A32" s="173"/>
      <c r="B32" s="175"/>
      <c r="C32" s="171"/>
      <c r="D32" s="172"/>
    </row>
    <row r="33" spans="1:4" s="123" customFormat="1" ht="15.75" thickBot="1">
      <c r="A33" s="144" t="s">
        <v>1590</v>
      </c>
      <c r="B33" s="145" t="s">
        <v>521</v>
      </c>
      <c r="C33" s="146"/>
      <c r="D33" s="147"/>
    </row>
    <row r="34" spans="1:4" ht="33.75">
      <c r="A34" s="241" t="s">
        <v>2088</v>
      </c>
      <c r="B34" s="242" t="s">
        <v>2089</v>
      </c>
      <c r="C34" s="241" t="str">
        <f>VLOOKUP(A34,Orçamento!$B$11:$E$328,3,0)</f>
        <v>M2</v>
      </c>
      <c r="D34" s="243">
        <f>VLOOKUP(A34,Orçamento!$B$11:$E$328,4,0)</f>
        <v>110</v>
      </c>
    </row>
    <row r="35" spans="1:4">
      <c r="A35" s="173"/>
      <c r="B35" s="108" t="s">
        <v>2129</v>
      </c>
      <c r="C35" s="171"/>
      <c r="D35" s="172"/>
    </row>
    <row r="36" spans="1:4" s="123" customFormat="1">
      <c r="A36" s="173"/>
      <c r="B36" s="174"/>
      <c r="C36" s="171"/>
      <c r="D36" s="172"/>
    </row>
    <row r="37" spans="1:4" ht="22.5">
      <c r="A37" s="241" t="s">
        <v>1591</v>
      </c>
      <c r="B37" s="242" t="s">
        <v>1458</v>
      </c>
      <c r="C37" s="241" t="str">
        <f>VLOOKUP(A37,Orçamento!$B$11:$E$328,3,0)</f>
        <v>M2</v>
      </c>
      <c r="D37" s="243">
        <f>VLOOKUP(A37,Orçamento!$B$11:$E$328,4,0)</f>
        <v>15</v>
      </c>
    </row>
    <row r="38" spans="1:4">
      <c r="A38" s="173"/>
      <c r="B38" s="108" t="s">
        <v>2038</v>
      </c>
      <c r="C38" s="171"/>
      <c r="D38" s="172"/>
    </row>
    <row r="39" spans="1:4" s="123" customFormat="1">
      <c r="A39" s="173"/>
      <c r="B39" s="174"/>
      <c r="C39" s="171"/>
      <c r="D39" s="172"/>
    </row>
    <row r="40" spans="1:4" ht="56.25">
      <c r="A40" s="241" t="s">
        <v>1974</v>
      </c>
      <c r="B40" s="242" t="s">
        <v>1975</v>
      </c>
      <c r="C40" s="241" t="str">
        <f>VLOOKUP(A40,Orçamento!$B$11:$E$328,3,0)</f>
        <v>UN X MÊS</v>
      </c>
      <c r="D40" s="243">
        <f>VLOOKUP(A40,Orçamento!$B$11:$E$328,4,0)</f>
        <v>8</v>
      </c>
    </row>
    <row r="41" spans="1:4">
      <c r="A41" s="173"/>
      <c r="B41" s="175" t="s">
        <v>2131</v>
      </c>
      <c r="C41" s="171"/>
      <c r="D41" s="172"/>
    </row>
    <row r="42" spans="1:4" s="123" customFormat="1">
      <c r="A42" s="173"/>
      <c r="B42" s="174"/>
      <c r="C42" s="171"/>
      <c r="D42" s="172"/>
    </row>
    <row r="43" spans="1:4" ht="56.25">
      <c r="A43" s="241" t="s">
        <v>1976</v>
      </c>
      <c r="B43" s="242" t="s">
        <v>1977</v>
      </c>
      <c r="C43" s="241" t="str">
        <f>VLOOKUP(A43,Orçamento!$B$11:$E$328,3,0)</f>
        <v>UN X MÊS</v>
      </c>
      <c r="D43" s="243">
        <f>VLOOKUP(A43,Orçamento!$B$11:$E$328,4,0)</f>
        <v>8</v>
      </c>
    </row>
    <row r="44" spans="1:4">
      <c r="A44" s="173"/>
      <c r="B44" s="175" t="s">
        <v>2131</v>
      </c>
      <c r="C44" s="171"/>
      <c r="D44" s="172"/>
    </row>
    <row r="45" spans="1:4">
      <c r="A45" s="173"/>
      <c r="B45" s="174"/>
      <c r="C45" s="171"/>
      <c r="D45" s="172"/>
    </row>
    <row r="46" spans="1:4" s="123" customFormat="1" ht="22.5">
      <c r="A46" s="241" t="s">
        <v>1592</v>
      </c>
      <c r="B46" s="242" t="s">
        <v>1459</v>
      </c>
      <c r="C46" s="241" t="str">
        <f>VLOOKUP(A46,Orçamento!$B$11:$E$328,3,0)</f>
        <v>M2</v>
      </c>
      <c r="D46" s="243">
        <f>VLOOKUP(A46,Orçamento!$B$11:$E$328,4,0)</f>
        <v>12</v>
      </c>
    </row>
    <row r="47" spans="1:4" s="123" customFormat="1">
      <c r="A47" s="173"/>
      <c r="B47" s="108" t="s">
        <v>2130</v>
      </c>
      <c r="C47" s="171"/>
      <c r="D47" s="172"/>
    </row>
    <row r="48" spans="1:4" s="123" customFormat="1">
      <c r="A48" s="173"/>
      <c r="B48" s="174"/>
      <c r="C48" s="171"/>
      <c r="D48" s="172"/>
    </row>
    <row r="49" spans="1:4" ht="22.5">
      <c r="A49" s="241" t="s">
        <v>1593</v>
      </c>
      <c r="B49" s="242" t="s">
        <v>1460</v>
      </c>
      <c r="C49" s="241" t="str">
        <f>VLOOKUP(A49,Orçamento!$B$11:$E$328,3,0)</f>
        <v>UN</v>
      </c>
      <c r="D49" s="243">
        <f>VLOOKUP(A49,Orçamento!$B$11:$E$328,4,0)</f>
        <v>1</v>
      </c>
    </row>
    <row r="50" spans="1:4">
      <c r="A50" s="173"/>
      <c r="B50" s="175" t="s">
        <v>1994</v>
      </c>
      <c r="C50" s="171"/>
      <c r="D50" s="172"/>
    </row>
    <row r="51" spans="1:4" s="123" customFormat="1">
      <c r="A51" s="173"/>
      <c r="B51" s="174"/>
      <c r="C51" s="171"/>
      <c r="D51" s="172"/>
    </row>
    <row r="52" spans="1:4" ht="22.5">
      <c r="A52" s="241" t="s">
        <v>1594</v>
      </c>
      <c r="B52" s="242" t="s">
        <v>40</v>
      </c>
      <c r="C52" s="241" t="str">
        <f>VLOOKUP(A52,Orçamento!$B$11:$E$328,3,0)</f>
        <v>UN</v>
      </c>
      <c r="D52" s="243">
        <f>VLOOKUP(A52,Orçamento!$B$11:$E$328,4,0)</f>
        <v>1</v>
      </c>
    </row>
    <row r="53" spans="1:4">
      <c r="A53" s="173"/>
      <c r="B53" s="175" t="s">
        <v>1994</v>
      </c>
      <c r="C53" s="171"/>
      <c r="D53" s="172"/>
    </row>
    <row r="54" spans="1:4" s="123" customFormat="1">
      <c r="A54" s="173"/>
      <c r="B54" s="174"/>
      <c r="C54" s="171"/>
      <c r="D54" s="172"/>
    </row>
    <row r="55" spans="1:4">
      <c r="A55" s="241" t="s">
        <v>1595</v>
      </c>
      <c r="B55" s="242" t="s">
        <v>1461</v>
      </c>
      <c r="C55" s="241" t="str">
        <f>VLOOKUP(A55,Orçamento!$B$11:$E$328,3,0)</f>
        <v>M2</v>
      </c>
      <c r="D55" s="243">
        <f>VLOOKUP(A55,Orçamento!$B$11:$E$328,4,0)</f>
        <v>6</v>
      </c>
    </row>
    <row r="56" spans="1:4" s="123" customFormat="1">
      <c r="A56" s="173"/>
      <c r="B56" s="108" t="s">
        <v>1774</v>
      </c>
      <c r="C56" s="171"/>
      <c r="D56" s="172"/>
    </row>
    <row r="57" spans="1:4" s="123" customFormat="1" ht="15.75" thickBot="1">
      <c r="A57" s="173"/>
      <c r="B57" s="174"/>
      <c r="C57" s="171"/>
      <c r="D57" s="172"/>
    </row>
    <row r="58" spans="1:4" s="178" customFormat="1" ht="15.75" thickBot="1">
      <c r="A58" s="139" t="s">
        <v>1596</v>
      </c>
      <c r="B58" s="140" t="s">
        <v>522</v>
      </c>
      <c r="C58" s="141"/>
      <c r="D58" s="142"/>
    </row>
    <row r="59" spans="1:4" ht="22.5">
      <c r="A59" s="241" t="s">
        <v>1597</v>
      </c>
      <c r="B59" s="242" t="s">
        <v>1462</v>
      </c>
      <c r="C59" s="241" t="str">
        <f>VLOOKUP(A59,Orçamento!$B$11:$E$328,3,0)</f>
        <v>m³</v>
      </c>
      <c r="D59" s="243">
        <f>VLOOKUP(A59,Orçamento!$B$11:$E$328,4,0)</f>
        <v>641.30999999999995</v>
      </c>
    </row>
    <row r="60" spans="1:4" s="177" customFormat="1" ht="108" customHeight="1">
      <c r="A60" s="148"/>
      <c r="B60" s="180" t="s">
        <v>2275</v>
      </c>
      <c r="C60" s="110"/>
      <c r="D60" s="143"/>
    </row>
    <row r="61" spans="1:4" s="177" customFormat="1" ht="10.5" customHeight="1">
      <c r="A61" s="173"/>
      <c r="B61" s="180"/>
      <c r="C61" s="171"/>
      <c r="D61" s="172"/>
    </row>
    <row r="62" spans="1:4" ht="22.5">
      <c r="A62" s="241" t="s">
        <v>1598</v>
      </c>
      <c r="B62" s="242" t="s">
        <v>1810</v>
      </c>
      <c r="C62" s="241" t="str">
        <f>VLOOKUP(A62,Orçamento!$B$11:$E$328,3,0)</f>
        <v>m³</v>
      </c>
      <c r="D62" s="243">
        <f>VLOOKUP(A62,Orçamento!$B$11:$E$328,4,0)</f>
        <v>135.22</v>
      </c>
    </row>
    <row r="63" spans="1:4" s="177" customFormat="1">
      <c r="A63" s="233"/>
      <c r="B63" s="175" t="s">
        <v>2276</v>
      </c>
      <c r="C63" s="234"/>
      <c r="D63" s="172"/>
    </row>
    <row r="64" spans="1:4" s="177" customFormat="1">
      <c r="A64" s="233"/>
      <c r="B64" s="175"/>
      <c r="C64" s="234"/>
      <c r="D64" s="172"/>
    </row>
    <row r="65" spans="1:11" ht="22.5">
      <c r="A65" s="241" t="s">
        <v>1599</v>
      </c>
      <c r="B65" s="242" t="s">
        <v>1811</v>
      </c>
      <c r="C65" s="241" t="str">
        <f>VLOOKUP(A65,Orçamento!$B$11:$E$328,3,0)</f>
        <v>m³</v>
      </c>
      <c r="D65" s="243">
        <f>VLOOKUP(A65,Orçamento!$B$11:$E$328,4,0)</f>
        <v>81.13</v>
      </c>
    </row>
    <row r="66" spans="1:11" s="177" customFormat="1" ht="45">
      <c r="A66" s="173"/>
      <c r="B66" s="183" t="s">
        <v>2277</v>
      </c>
      <c r="C66" s="171"/>
      <c r="D66" s="172"/>
    </row>
    <row r="67" spans="1:11" s="177" customFormat="1" ht="15.75" thickBot="1">
      <c r="A67" s="148"/>
      <c r="B67" s="183"/>
      <c r="C67" s="149"/>
      <c r="D67" s="143"/>
    </row>
    <row r="68" spans="1:11" s="178" customFormat="1" ht="15.75" thickBot="1">
      <c r="A68" s="139" t="s">
        <v>1600</v>
      </c>
      <c r="B68" s="140" t="s">
        <v>1453</v>
      </c>
      <c r="C68" s="141"/>
      <c r="D68" s="142"/>
    </row>
    <row r="69" spans="1:11" ht="33.75">
      <c r="A69" s="241" t="s">
        <v>2021</v>
      </c>
      <c r="B69" s="242" t="s">
        <v>2022</v>
      </c>
      <c r="C69" s="241" t="str">
        <f>VLOOKUP(A69,Orçamento!$B$11:$E$328,3,0)</f>
        <v>T X KM</v>
      </c>
      <c r="D69" s="243">
        <f>VLOOKUP(A69,Orçamento!$B$11:$E$328,4,0)</f>
        <v>49050</v>
      </c>
    </row>
    <row r="70" spans="1:11" s="177" customFormat="1">
      <c r="A70" s="173"/>
      <c r="B70" s="183" t="s">
        <v>2211</v>
      </c>
      <c r="C70" s="171"/>
      <c r="D70" s="172"/>
    </row>
    <row r="71" spans="1:11" s="177" customFormat="1">
      <c r="A71" s="173"/>
      <c r="B71" s="183"/>
      <c r="C71" s="171"/>
      <c r="D71" s="172"/>
    </row>
    <row r="72" spans="1:11" s="123" customFormat="1">
      <c r="A72" s="241" t="s">
        <v>1979</v>
      </c>
      <c r="B72" s="242" t="s">
        <v>1980</v>
      </c>
      <c r="C72" s="241" t="str">
        <f>VLOOKUP(A72,Orçamento!$B$11:$E$328,3,0)</f>
        <v>UN X KM</v>
      </c>
      <c r="D72" s="243">
        <f>VLOOKUP(A72,Orçamento!$B$11:$E$328,4,0)</f>
        <v>160</v>
      </c>
    </row>
    <row r="73" spans="1:11" s="178" customFormat="1">
      <c r="A73" s="173"/>
      <c r="B73" s="183" t="s">
        <v>1997</v>
      </c>
      <c r="C73" s="171"/>
      <c r="D73" s="172"/>
    </row>
    <row r="74" spans="1:11" s="178" customFormat="1">
      <c r="A74" s="173"/>
      <c r="B74" s="174"/>
      <c r="C74" s="171"/>
      <c r="D74" s="172"/>
    </row>
    <row r="75" spans="1:11" ht="33.75">
      <c r="A75" s="241" t="s">
        <v>1601</v>
      </c>
      <c r="B75" s="242" t="s">
        <v>1812</v>
      </c>
      <c r="C75" s="241" t="str">
        <f>VLOOKUP(A75,Orçamento!$B$11:$E$328,3,0)</f>
        <v>T</v>
      </c>
      <c r="D75" s="243">
        <f>VLOOKUP(A75,Orçamento!$B$11:$E$328,4,0)</f>
        <v>1187.24</v>
      </c>
    </row>
    <row r="76" spans="1:11" s="177" customFormat="1">
      <c r="A76" s="173"/>
      <c r="B76" s="183" t="s">
        <v>2207</v>
      </c>
      <c r="C76" s="171"/>
      <c r="D76" s="172"/>
    </row>
    <row r="77" spans="1:11" s="177" customFormat="1">
      <c r="A77" s="173"/>
      <c r="B77" s="175" t="s">
        <v>2208</v>
      </c>
      <c r="C77" s="171"/>
      <c r="D77" s="172"/>
    </row>
    <row r="78" spans="1:11" s="177" customFormat="1">
      <c r="A78" s="173"/>
      <c r="B78" s="183" t="s">
        <v>2206</v>
      </c>
      <c r="C78" s="171"/>
      <c r="D78" s="172"/>
      <c r="G78" s="178"/>
      <c r="H78" s="178"/>
      <c r="I78" s="178"/>
      <c r="K78" s="178"/>
    </row>
    <row r="79" spans="1:11" s="177" customFormat="1">
      <c r="A79" s="173"/>
      <c r="B79" s="175" t="s">
        <v>2209</v>
      </c>
      <c r="C79" s="171"/>
      <c r="D79" s="172"/>
      <c r="G79" s="178"/>
      <c r="H79" s="178"/>
      <c r="I79" s="178"/>
      <c r="K79" s="178"/>
    </row>
    <row r="80" spans="1:11" s="177" customFormat="1">
      <c r="A80" s="173"/>
      <c r="B80" s="174"/>
      <c r="C80" s="171"/>
      <c r="D80" s="172"/>
      <c r="H80" s="178"/>
      <c r="I80" s="178"/>
    </row>
    <row r="81" spans="1:11" s="123" customFormat="1" ht="15.75" customHeight="1">
      <c r="A81" s="241" t="s">
        <v>1982</v>
      </c>
      <c r="B81" s="242" t="s">
        <v>1983</v>
      </c>
      <c r="C81" s="241" t="str">
        <f>VLOOKUP(A81,Orçamento!$B$11:$E$328,3,0)</f>
        <v xml:space="preserve">UN </v>
      </c>
      <c r="D81" s="243">
        <f>VLOOKUP(A81,Orçamento!$B$11:$E$328,4,0)</f>
        <v>4</v>
      </c>
      <c r="G81" s="177"/>
      <c r="H81" s="178"/>
      <c r="I81" s="178"/>
      <c r="J81" s="177"/>
      <c r="K81" s="177"/>
    </row>
    <row r="82" spans="1:11" s="178" customFormat="1" ht="15.75" customHeight="1">
      <c r="A82" s="173"/>
      <c r="B82" s="175" t="s">
        <v>1998</v>
      </c>
      <c r="C82" s="171"/>
      <c r="D82" s="172"/>
      <c r="G82" s="177"/>
      <c r="J82" s="177"/>
      <c r="K82" s="177"/>
    </row>
    <row r="83" spans="1:11" s="178" customFormat="1" ht="15.75" customHeight="1">
      <c r="A83" s="173"/>
      <c r="B83" s="174"/>
      <c r="C83" s="171"/>
      <c r="D83" s="172"/>
      <c r="G83" s="177"/>
      <c r="J83" s="177"/>
      <c r="K83" s="177"/>
    </row>
    <row r="84" spans="1:11">
      <c r="A84" s="241" t="s">
        <v>2085</v>
      </c>
      <c r="B84" s="242" t="s">
        <v>1806</v>
      </c>
      <c r="C84" s="241" t="str">
        <f>VLOOKUP(A84,Orçamento!$B$11:$E$328,3,0)</f>
        <v>T</v>
      </c>
      <c r="D84" s="243">
        <f>VLOOKUP(A84,Orçamento!$B$11:$E$328,4,0)</f>
        <v>1226.25</v>
      </c>
      <c r="G84" s="177"/>
      <c r="H84" s="178"/>
      <c r="I84" s="178"/>
      <c r="J84" s="177"/>
      <c r="K84" s="177"/>
    </row>
    <row r="85" spans="1:11" s="177" customFormat="1" ht="33.75">
      <c r="A85" s="173"/>
      <c r="B85" s="263" t="s">
        <v>2210</v>
      </c>
      <c r="C85" s="171"/>
      <c r="D85" s="172"/>
    </row>
    <row r="86" spans="1:11" s="177" customFormat="1">
      <c r="A86" s="173"/>
      <c r="B86" s="174"/>
      <c r="C86" s="171"/>
      <c r="D86" s="172"/>
    </row>
    <row r="87" spans="1:11" ht="22.5">
      <c r="A87" s="241" t="s">
        <v>1602</v>
      </c>
      <c r="B87" s="242" t="s">
        <v>1813</v>
      </c>
      <c r="C87" s="241" t="str">
        <f>VLOOKUP(A87,Orçamento!$B$11:$E$328,3,0)</f>
        <v>m² x km</v>
      </c>
      <c r="D87" s="243">
        <f>VLOOKUP(A87,Orçamento!$B$11:$E$328,4,0)</f>
        <v>121200</v>
      </c>
    </row>
    <row r="88" spans="1:11" s="177" customFormat="1">
      <c r="A88" s="173"/>
      <c r="B88" s="174" t="s">
        <v>2265</v>
      </c>
      <c r="C88" s="171"/>
      <c r="D88" s="172"/>
    </row>
    <row r="89" spans="1:11" s="177" customFormat="1" ht="23.25" customHeight="1">
      <c r="A89" s="173"/>
      <c r="B89" s="236" t="s">
        <v>2519</v>
      </c>
      <c r="C89" s="171"/>
      <c r="D89" s="172"/>
    </row>
    <row r="90" spans="1:11" s="177" customFormat="1">
      <c r="A90" s="173"/>
      <c r="B90" s="174" t="s">
        <v>2520</v>
      </c>
      <c r="C90" s="171"/>
      <c r="D90" s="172"/>
    </row>
    <row r="91" spans="1:11" s="177" customFormat="1">
      <c r="A91" s="173"/>
      <c r="B91" s="174"/>
      <c r="C91" s="171"/>
      <c r="D91" s="172"/>
    </row>
    <row r="92" spans="1:11" ht="22.5">
      <c r="A92" s="241" t="s">
        <v>1603</v>
      </c>
      <c r="B92" s="242" t="s">
        <v>1814</v>
      </c>
      <c r="C92" s="241" t="str">
        <f>VLOOKUP(A92,Orçamento!$B$11:$E$328,3,0)</f>
        <v>m²</v>
      </c>
      <c r="D92" s="243">
        <f>VLOOKUP(A92,Orçamento!$B$11:$E$328,4,0)</f>
        <v>4040</v>
      </c>
    </row>
    <row r="93" spans="1:11" s="177" customFormat="1">
      <c r="A93" s="173"/>
      <c r="B93" s="174" t="s">
        <v>2265</v>
      </c>
      <c r="C93" s="171"/>
      <c r="D93" s="172"/>
    </row>
    <row r="94" spans="1:11" s="177" customFormat="1" ht="22.5">
      <c r="A94" s="173"/>
      <c r="B94" s="236" t="s">
        <v>2521</v>
      </c>
      <c r="C94" s="171"/>
      <c r="D94" s="172"/>
    </row>
    <row r="95" spans="1:11" s="177" customFormat="1">
      <c r="A95" s="173"/>
      <c r="B95" s="174" t="s">
        <v>2518</v>
      </c>
      <c r="C95" s="171"/>
      <c r="D95" s="172"/>
    </row>
    <row r="96" spans="1:11" s="177" customFormat="1" ht="15.75" thickBot="1">
      <c r="A96" s="173"/>
      <c r="B96" s="174"/>
      <c r="C96" s="171"/>
      <c r="D96" s="172"/>
    </row>
    <row r="97" spans="1:9" s="123" customFormat="1" ht="15.75" thickBot="1">
      <c r="A97" s="139" t="s">
        <v>1604</v>
      </c>
      <c r="B97" s="140" t="s">
        <v>1605</v>
      </c>
      <c r="C97" s="141"/>
      <c r="D97" s="142"/>
    </row>
    <row r="98" spans="1:9" s="178" customFormat="1">
      <c r="A98" s="241" t="s">
        <v>2203</v>
      </c>
      <c r="B98" s="262" t="str">
        <f>VLOOKUP(A98,Orçamento!$B$11:$E$328,2,0)</f>
        <v>Demolição manual de concreto simples com empilhamento lateral dentro do canteiro de serviço</v>
      </c>
      <c r="C98" s="241" t="str">
        <f>VLOOKUP(A98,Orçamento!$B$11:$E$328,3,0)</f>
        <v>m³</v>
      </c>
      <c r="D98" s="243">
        <f>VLOOKUP(A98,Orçamento!$B$11:$E$328,4,0)</f>
        <v>70.510000000000005</v>
      </c>
    </row>
    <row r="99" spans="1:9" s="178" customFormat="1">
      <c r="A99" s="173"/>
      <c r="B99" s="175" t="s">
        <v>2205</v>
      </c>
      <c r="C99" s="176"/>
      <c r="D99" s="172"/>
    </row>
    <row r="100" spans="1:9" s="178" customFormat="1">
      <c r="A100" s="173"/>
      <c r="B100" s="174"/>
      <c r="C100" s="176"/>
      <c r="D100" s="172"/>
    </row>
    <row r="101" spans="1:9" s="178" customFormat="1" ht="23.25">
      <c r="A101" s="241" t="s">
        <v>2278</v>
      </c>
      <c r="B101" s="262" t="str">
        <f>VLOOKUP(A101,Orçamento!$B$11:$E$328,2,0)</f>
        <v>Arrancamento de meios-fios, de granito ou concreto, retos ou curvos, inclusive afastamento lateral dentro do canteiro de serviço</v>
      </c>
      <c r="C101" s="241" t="str">
        <f>VLOOKUP(A101,Orçamento!$B$11:$E$328,3,0)</f>
        <v>m</v>
      </c>
      <c r="D101" s="243">
        <f>VLOOKUP(A101,Orçamento!$B$11:$E$328,4,0)</f>
        <v>141.1</v>
      </c>
    </row>
    <row r="102" spans="1:9" s="178" customFormat="1">
      <c r="A102" s="173"/>
      <c r="B102" s="175" t="s">
        <v>2280</v>
      </c>
      <c r="C102" s="176"/>
      <c r="D102" s="172"/>
    </row>
    <row r="103" spans="1:9" s="178" customFormat="1">
      <c r="A103" s="173"/>
      <c r="B103" s="174"/>
      <c r="C103" s="176"/>
      <c r="D103" s="172"/>
    </row>
    <row r="104" spans="1:9" ht="28.5" customHeight="1">
      <c r="A104" s="241" t="s">
        <v>2095</v>
      </c>
      <c r="B104" s="242" t="s">
        <v>2094</v>
      </c>
      <c r="C104" s="241" t="str">
        <f>VLOOKUP(A104,Orçamento!$B$11:$E$328,3,0)</f>
        <v>m³</v>
      </c>
      <c r="D104" s="243">
        <f>VLOOKUP(A104,Orçamento!$B$11:$E$328,4,0)</f>
        <v>1102.6500000000001</v>
      </c>
      <c r="G104" s="178"/>
      <c r="H104" s="178"/>
      <c r="I104" s="177"/>
    </row>
    <row r="105" spans="1:9" s="177" customFormat="1" ht="67.5">
      <c r="A105" s="173"/>
      <c r="B105" s="236" t="s">
        <v>2282</v>
      </c>
      <c r="C105" s="176"/>
      <c r="D105" s="172"/>
      <c r="G105" s="178"/>
      <c r="H105" s="178"/>
    </row>
    <row r="106" spans="1:9" s="177" customFormat="1" ht="15.75" customHeight="1">
      <c r="A106" s="173"/>
      <c r="B106" s="175"/>
      <c r="C106" s="171"/>
      <c r="D106" s="172"/>
    </row>
    <row r="107" spans="1:9">
      <c r="A107" s="241" t="s">
        <v>1606</v>
      </c>
      <c r="B107" s="242" t="s">
        <v>1815</v>
      </c>
      <c r="C107" s="241" t="str">
        <f>VLOOKUP(A107,Orçamento!$B$11:$E$328,3,0)</f>
        <v>m²</v>
      </c>
      <c r="D107" s="243">
        <f>VLOOKUP(A107,Orçamento!$B$11:$E$328,4,0)</f>
        <v>410.1</v>
      </c>
    </row>
    <row r="108" spans="1:9" s="177" customFormat="1" ht="78.75">
      <c r="A108" s="173"/>
      <c r="B108" s="180" t="s">
        <v>2137</v>
      </c>
      <c r="C108" s="171"/>
      <c r="D108" s="172"/>
    </row>
    <row r="109" spans="1:9" s="177" customFormat="1">
      <c r="A109" s="173"/>
      <c r="B109" s="180"/>
      <c r="C109" s="171"/>
      <c r="D109" s="172"/>
    </row>
    <row r="110" spans="1:9" s="123" customFormat="1">
      <c r="A110" s="241" t="s">
        <v>1607</v>
      </c>
      <c r="B110" s="242" t="s">
        <v>1608</v>
      </c>
      <c r="C110" s="241" t="str">
        <f>VLOOKUP(A110,Orçamento!$B$11:$E$328,3,0)</f>
        <v>m²</v>
      </c>
      <c r="D110" s="243">
        <f>VLOOKUP(A110,Orçamento!$B$11:$E$328,4,0)</f>
        <v>349.38</v>
      </c>
    </row>
    <row r="111" spans="1:9" s="178" customFormat="1">
      <c r="A111" s="173"/>
      <c r="B111" s="184" t="s">
        <v>2134</v>
      </c>
      <c r="C111" s="171"/>
      <c r="D111" s="172"/>
    </row>
    <row r="112" spans="1:9" s="178" customFormat="1">
      <c r="A112" s="173"/>
      <c r="B112" s="174"/>
      <c r="C112" s="171"/>
      <c r="D112" s="172"/>
    </row>
    <row r="113" spans="1:4" ht="15.75" customHeight="1">
      <c r="A113" s="241" t="s">
        <v>1609</v>
      </c>
      <c r="B113" s="242" t="s">
        <v>1816</v>
      </c>
      <c r="C113" s="241" t="str">
        <f>VLOOKUP(A113,Orçamento!$B$11:$E$328,3,0)</f>
        <v>m²</v>
      </c>
      <c r="D113" s="243">
        <f>VLOOKUP(A113,Orçamento!$B$11:$E$328,4,0)</f>
        <v>32.5</v>
      </c>
    </row>
    <row r="114" spans="1:4" s="177" customFormat="1" ht="15.75" customHeight="1">
      <c r="A114" s="173"/>
      <c r="B114" s="184" t="s">
        <v>2135</v>
      </c>
      <c r="C114" s="171"/>
      <c r="D114" s="172"/>
    </row>
    <row r="115" spans="1:4" s="177" customFormat="1" ht="15.75" customHeight="1">
      <c r="A115" s="173"/>
      <c r="B115" s="174"/>
      <c r="C115" s="171"/>
      <c r="D115" s="172"/>
    </row>
    <row r="116" spans="1:4">
      <c r="A116" s="241" t="s">
        <v>1610</v>
      </c>
      <c r="B116" s="242" t="s">
        <v>1817</v>
      </c>
      <c r="C116" s="241" t="str">
        <f>VLOOKUP(A116,Orçamento!$B$11:$E$328,3,0)</f>
        <v>unid</v>
      </c>
      <c r="D116" s="243">
        <f>VLOOKUP(A116,Orçamento!$B$11:$E$328,4,0)</f>
        <v>14</v>
      </c>
    </row>
    <row r="117" spans="1:4" s="177" customFormat="1">
      <c r="A117" s="173"/>
      <c r="B117" s="180" t="s">
        <v>2136</v>
      </c>
      <c r="C117" s="171"/>
      <c r="D117" s="172"/>
    </row>
    <row r="118" spans="1:4" s="177" customFormat="1">
      <c r="A118" s="173"/>
      <c r="B118" s="174"/>
      <c r="C118" s="171"/>
      <c r="D118" s="172"/>
    </row>
    <row r="119" spans="1:4">
      <c r="A119" s="241" t="s">
        <v>1611</v>
      </c>
      <c r="B119" s="242" t="s">
        <v>1818</v>
      </c>
      <c r="C119" s="241" t="str">
        <f>VLOOKUP(A119,Orçamento!$B$11:$E$328,3,0)</f>
        <v>unid</v>
      </c>
      <c r="D119" s="243">
        <f>VLOOKUP(A119,Orçamento!$B$11:$E$328,4,0)</f>
        <v>2</v>
      </c>
    </row>
    <row r="120" spans="1:4" s="177" customFormat="1">
      <c r="A120" s="173"/>
      <c r="B120" s="180" t="s">
        <v>2133</v>
      </c>
      <c r="C120" s="171"/>
      <c r="D120" s="172"/>
    </row>
    <row r="121" spans="1:4" s="177" customFormat="1">
      <c r="A121" s="173"/>
      <c r="B121" s="174"/>
      <c r="C121" s="171"/>
      <c r="D121" s="172"/>
    </row>
    <row r="122" spans="1:4" ht="53.25" customHeight="1">
      <c r="A122" s="241" t="s">
        <v>1612</v>
      </c>
      <c r="B122" s="242" t="s">
        <v>1819</v>
      </c>
      <c r="C122" s="241" t="str">
        <f>VLOOKUP(A122,Orçamento!$B$11:$E$328,3,0)</f>
        <v>m²xmes</v>
      </c>
      <c r="D122" s="243">
        <f>VLOOKUP(A122,Orçamento!$B$11:$E$328,4,0)</f>
        <v>28280</v>
      </c>
    </row>
    <row r="123" spans="1:4" s="177" customFormat="1">
      <c r="A123" s="173"/>
      <c r="B123" s="174" t="s">
        <v>2265</v>
      </c>
      <c r="C123" s="171"/>
      <c r="D123" s="172"/>
    </row>
    <row r="124" spans="1:4" s="177" customFormat="1" ht="33.75">
      <c r="A124" s="173"/>
      <c r="B124" s="236" t="s">
        <v>2515</v>
      </c>
      <c r="C124" s="171"/>
      <c r="D124" s="172"/>
    </row>
    <row r="125" spans="1:4" s="177" customFormat="1">
      <c r="A125" s="173"/>
      <c r="B125" s="174" t="s">
        <v>2516</v>
      </c>
      <c r="C125" s="171"/>
      <c r="D125" s="172"/>
    </row>
    <row r="126" spans="1:4" s="177" customFormat="1">
      <c r="A126" s="173"/>
      <c r="B126" s="174"/>
      <c r="C126" s="171"/>
      <c r="D126" s="172"/>
    </row>
    <row r="127" spans="1:4" s="123" customFormat="1">
      <c r="A127" s="241" t="s">
        <v>1613</v>
      </c>
      <c r="B127" s="242" t="s">
        <v>1820</v>
      </c>
      <c r="C127" s="241" t="str">
        <f>VLOOKUP(A127,Orçamento!$B$11:$E$328,3,0)</f>
        <v>m²</v>
      </c>
      <c r="D127" s="243">
        <f>VLOOKUP(A127,Orçamento!$B$11:$E$328,4,0)</f>
        <v>4040</v>
      </c>
    </row>
    <row r="128" spans="1:4" s="178" customFormat="1">
      <c r="A128" s="173"/>
      <c r="B128" s="174" t="s">
        <v>2265</v>
      </c>
      <c r="C128" s="171"/>
      <c r="D128" s="172"/>
    </row>
    <row r="129" spans="1:4" s="178" customFormat="1" ht="22.5">
      <c r="A129" s="173"/>
      <c r="B129" s="236" t="s">
        <v>2517</v>
      </c>
      <c r="C129" s="171"/>
      <c r="D129" s="172"/>
    </row>
    <row r="130" spans="1:4" s="178" customFormat="1">
      <c r="A130" s="173"/>
      <c r="B130" s="174" t="s">
        <v>2518</v>
      </c>
      <c r="C130" s="171"/>
      <c r="D130" s="172"/>
    </row>
    <row r="131" spans="1:4" s="178" customFormat="1">
      <c r="A131" s="173"/>
      <c r="B131" s="174"/>
      <c r="C131" s="171"/>
      <c r="D131" s="172"/>
    </row>
    <row r="132" spans="1:4">
      <c r="A132" s="241" t="s">
        <v>1614</v>
      </c>
      <c r="B132" s="242" t="s">
        <v>1821</v>
      </c>
      <c r="C132" s="241" t="str">
        <f>VLOOKUP(A132,Orçamento!$B$11:$E$328,3,0)</f>
        <v>m²</v>
      </c>
      <c r="D132" s="243">
        <f>VLOOKUP(A132,Orçamento!$B$11:$E$328,4,0)</f>
        <v>1224</v>
      </c>
    </row>
    <row r="133" spans="1:4" s="177" customFormat="1" ht="38.25" customHeight="1">
      <c r="A133" s="173"/>
      <c r="B133" s="180" t="s">
        <v>2266</v>
      </c>
      <c r="C133" s="171"/>
      <c r="D133" s="172"/>
    </row>
    <row r="134" spans="1:4" s="177" customFormat="1">
      <c r="A134" s="173"/>
      <c r="B134" s="174"/>
      <c r="C134" s="171"/>
      <c r="D134" s="172"/>
    </row>
    <row r="135" spans="1:4" s="177" customFormat="1" ht="22.5">
      <c r="A135" s="241" t="s">
        <v>2412</v>
      </c>
      <c r="B135" s="242" t="s">
        <v>2413</v>
      </c>
      <c r="C135" s="241" t="str">
        <f>VLOOKUP(A135,Orçamento!$B$11:$E$328,3,0)</f>
        <v>m²</v>
      </c>
      <c r="D135" s="243">
        <f>VLOOKUP(A135,Orçamento!$B$11:$E$328,4,0)</f>
        <v>163.5</v>
      </c>
    </row>
    <row r="136" spans="1:4" s="177" customFormat="1">
      <c r="A136" s="173"/>
      <c r="B136" s="180" t="s">
        <v>2414</v>
      </c>
      <c r="C136" s="171"/>
      <c r="D136" s="172"/>
    </row>
    <row r="137" spans="1:4" s="177" customFormat="1">
      <c r="A137" s="173"/>
      <c r="B137" s="174"/>
      <c r="C137" s="171"/>
      <c r="D137" s="172"/>
    </row>
    <row r="138" spans="1:4" s="177" customFormat="1" ht="22.5">
      <c r="A138" s="241" t="s">
        <v>2070</v>
      </c>
      <c r="B138" s="242" t="s">
        <v>2071</v>
      </c>
      <c r="C138" s="241" t="str">
        <f>VLOOKUP(A138,Orçamento!$B$11:$E$328,3,0)</f>
        <v>unid</v>
      </c>
      <c r="D138" s="243">
        <f>VLOOKUP(A138,Orçamento!$B$11:$E$328,4,0)</f>
        <v>2</v>
      </c>
    </row>
    <row r="139" spans="1:4" s="177" customFormat="1">
      <c r="A139" s="173"/>
      <c r="B139" s="180" t="s">
        <v>2132</v>
      </c>
      <c r="C139" s="171"/>
      <c r="D139" s="172"/>
    </row>
    <row r="140" spans="1:4" s="177" customFormat="1">
      <c r="A140" s="173"/>
      <c r="B140" s="174"/>
      <c r="C140" s="171"/>
      <c r="D140" s="172"/>
    </row>
    <row r="141" spans="1:4">
      <c r="A141" s="241" t="s">
        <v>2535</v>
      </c>
      <c r="B141" s="242" t="s">
        <v>2534</v>
      </c>
      <c r="C141" s="241" t="str">
        <f>VLOOKUP(A141,Orçamento!$B$11:$E$328,3,0)</f>
        <v>mês</v>
      </c>
      <c r="D141" s="243">
        <f>VLOOKUP(A141,Orçamento!$B$11:$E$328,4,0)</f>
        <v>8</v>
      </c>
    </row>
    <row r="142" spans="1:4" s="177" customFormat="1">
      <c r="A142" s="173"/>
      <c r="B142" s="180" t="s">
        <v>2537</v>
      </c>
      <c r="C142" s="171"/>
      <c r="D142" s="172"/>
    </row>
    <row r="143" spans="1:4" s="177" customFormat="1" ht="15.75" thickBot="1">
      <c r="A143" s="173"/>
      <c r="B143" s="174"/>
      <c r="C143" s="171"/>
      <c r="D143" s="172"/>
    </row>
    <row r="144" spans="1:4" ht="15.75" thickBot="1">
      <c r="A144" s="139" t="s">
        <v>1615</v>
      </c>
      <c r="B144" s="140" t="s">
        <v>1616</v>
      </c>
      <c r="C144" s="141"/>
      <c r="D144" s="142"/>
    </row>
    <row r="145" spans="1:4" s="177" customFormat="1" ht="33.75">
      <c r="A145" s="241" t="s">
        <v>2090</v>
      </c>
      <c r="B145" s="242" t="s">
        <v>2091</v>
      </c>
      <c r="C145" s="241" t="str">
        <f>VLOOKUP(A145,Orçamento!$B$11:$E$328,3,0)</f>
        <v>m</v>
      </c>
      <c r="D145" s="243">
        <f>VLOOKUP(A145,Orçamento!$B$11:$E$328,4,0)</f>
        <v>325</v>
      </c>
    </row>
    <row r="146" spans="1:4" s="177" customFormat="1">
      <c r="A146" s="173"/>
      <c r="B146" s="180" t="s">
        <v>2216</v>
      </c>
      <c r="C146" s="176"/>
      <c r="D146" s="172"/>
    </row>
    <row r="147" spans="1:4" s="177" customFormat="1">
      <c r="A147" s="173"/>
      <c r="B147" s="174"/>
      <c r="C147" s="176"/>
      <c r="D147" s="172"/>
    </row>
    <row r="148" spans="1:4" s="177" customFormat="1" ht="33.75">
      <c r="A148" s="241" t="s">
        <v>2101</v>
      </c>
      <c r="B148" s="242" t="s">
        <v>2102</v>
      </c>
      <c r="C148" s="241" t="str">
        <f>VLOOKUP(A148,Orçamento!$B$11:$E$328,3,0)</f>
        <v>m</v>
      </c>
      <c r="D148" s="243">
        <f>VLOOKUP(A148,Orçamento!$B$11:$E$328,4,0)</f>
        <v>200</v>
      </c>
    </row>
    <row r="149" spans="1:4" s="177" customFormat="1">
      <c r="A149" s="173"/>
      <c r="B149" s="180" t="s">
        <v>2217</v>
      </c>
      <c r="C149" s="176"/>
      <c r="D149" s="172"/>
    </row>
    <row r="150" spans="1:4" s="177" customFormat="1">
      <c r="A150" s="173"/>
      <c r="B150" s="174"/>
      <c r="C150" s="176"/>
      <c r="D150" s="172"/>
    </row>
    <row r="151" spans="1:4" s="123" customFormat="1" ht="22.5">
      <c r="A151" s="241" t="s">
        <v>1617</v>
      </c>
      <c r="B151" s="242" t="s">
        <v>1823</v>
      </c>
      <c r="C151" s="241" t="str">
        <f>VLOOKUP(A151,Orçamento!$B$11:$E$328,3,0)</f>
        <v>m</v>
      </c>
      <c r="D151" s="243">
        <f>VLOOKUP(A151,Orçamento!$B$11:$E$328,4,0)</f>
        <v>36</v>
      </c>
    </row>
    <row r="152" spans="1:4" s="178" customFormat="1">
      <c r="A152" s="173"/>
      <c r="B152" s="180" t="s">
        <v>2212</v>
      </c>
      <c r="C152" s="176"/>
      <c r="D152" s="172"/>
    </row>
    <row r="153" spans="1:4" s="178" customFormat="1">
      <c r="A153" s="173"/>
      <c r="B153" s="174"/>
      <c r="C153" s="176"/>
      <c r="D153" s="172"/>
    </row>
    <row r="154" spans="1:4" s="177" customFormat="1" ht="45">
      <c r="A154" s="241" t="s">
        <v>2074</v>
      </c>
      <c r="B154" s="242" t="s">
        <v>1969</v>
      </c>
      <c r="C154" s="241" t="str">
        <f>VLOOKUP(A154,Orçamento!$B$11:$E$328,3,0)</f>
        <v>unid</v>
      </c>
      <c r="D154" s="243">
        <f>VLOOKUP(A154,Orçamento!$B$11:$E$328,4,0)</f>
        <v>22</v>
      </c>
    </row>
    <row r="155" spans="1:4" s="177" customFormat="1" ht="33.75">
      <c r="A155" s="173"/>
      <c r="B155" s="180" t="s">
        <v>2283</v>
      </c>
      <c r="C155" s="176"/>
      <c r="D155" s="172"/>
    </row>
    <row r="156" spans="1:4" s="177" customFormat="1">
      <c r="A156" s="173"/>
      <c r="B156" s="174"/>
      <c r="C156" s="176"/>
      <c r="D156" s="172"/>
    </row>
    <row r="157" spans="1:4" s="177" customFormat="1" ht="45">
      <c r="A157" s="241" t="s">
        <v>2075</v>
      </c>
      <c r="B157" s="242" t="s">
        <v>1969</v>
      </c>
      <c r="C157" s="241" t="str">
        <f>VLOOKUP(A157,Orçamento!$B$11:$E$328,3,0)</f>
        <v>unid</v>
      </c>
      <c r="D157" s="243">
        <f>VLOOKUP(A157,Orçamento!$B$11:$E$328,4,0)</f>
        <v>2</v>
      </c>
    </row>
    <row r="158" spans="1:4" s="177" customFormat="1">
      <c r="A158" s="173"/>
      <c r="B158" s="180" t="s">
        <v>2078</v>
      </c>
      <c r="C158" s="176"/>
      <c r="D158" s="172"/>
    </row>
    <row r="159" spans="1:4" s="177" customFormat="1">
      <c r="A159" s="173"/>
      <c r="B159" s="174"/>
      <c r="C159" s="176"/>
      <c r="D159" s="172"/>
    </row>
    <row r="160" spans="1:4" ht="45">
      <c r="A160" s="241" t="s">
        <v>1801</v>
      </c>
      <c r="B160" s="242" t="s">
        <v>1969</v>
      </c>
      <c r="C160" s="241" t="str">
        <f>VLOOKUP(A160,Orçamento!$B$11:$E$328,3,0)</f>
        <v>unid</v>
      </c>
      <c r="D160" s="243">
        <f>VLOOKUP(A160,Orçamento!$B$11:$E$328,4,0)</f>
        <v>2</v>
      </c>
    </row>
    <row r="161" spans="1:4" s="177" customFormat="1">
      <c r="A161" s="173"/>
      <c r="B161" s="180" t="s">
        <v>2068</v>
      </c>
      <c r="C161" s="176"/>
      <c r="D161" s="172"/>
    </row>
    <row r="162" spans="1:4" s="177" customFormat="1">
      <c r="A162" s="173"/>
      <c r="B162" s="174"/>
      <c r="C162" s="176"/>
      <c r="D162" s="172"/>
    </row>
    <row r="163" spans="1:4" ht="56.25">
      <c r="A163" s="241" t="s">
        <v>1618</v>
      </c>
      <c r="B163" s="242" t="s">
        <v>1824</v>
      </c>
      <c r="C163" s="241" t="str">
        <f>VLOOKUP(A163,Orçamento!$B$11:$E$328,3,0)</f>
        <v>unid</v>
      </c>
      <c r="D163" s="243">
        <f>VLOOKUP(A163,Orçamento!$B$11:$E$328,4,0)</f>
        <v>8</v>
      </c>
    </row>
    <row r="164" spans="1:4" s="177" customFormat="1">
      <c r="A164" s="173"/>
      <c r="B164" s="180" t="s">
        <v>2001</v>
      </c>
      <c r="C164" s="176"/>
      <c r="D164" s="172"/>
    </row>
    <row r="165" spans="1:4" s="177" customFormat="1">
      <c r="A165" s="173"/>
      <c r="B165" s="174"/>
      <c r="C165" s="176"/>
      <c r="D165" s="172"/>
    </row>
    <row r="166" spans="1:4" s="177" customFormat="1" ht="33.75">
      <c r="A166" s="241" t="s">
        <v>2092</v>
      </c>
      <c r="B166" s="242" t="s">
        <v>2093</v>
      </c>
      <c r="C166" s="241" t="str">
        <f>VLOOKUP(A166,Orçamento!$B$11:$E$328,3,0)</f>
        <v>unid</v>
      </c>
      <c r="D166" s="243">
        <f>VLOOKUP(A166,Orçamento!$B$11:$E$328,4,0)</f>
        <v>36</v>
      </c>
    </row>
    <row r="167" spans="1:4" s="177" customFormat="1" ht="23.25">
      <c r="A167" s="173"/>
      <c r="B167" s="245" t="s">
        <v>2213</v>
      </c>
      <c r="C167" s="176"/>
      <c r="D167" s="172"/>
    </row>
    <row r="168" spans="1:4" s="177" customFormat="1">
      <c r="A168" s="173"/>
      <c r="B168" s="174"/>
      <c r="C168" s="176"/>
      <c r="D168" s="172"/>
    </row>
    <row r="169" spans="1:4" s="178" customFormat="1" ht="33.75">
      <c r="A169" s="241" t="s">
        <v>2287</v>
      </c>
      <c r="B169" s="242" t="s">
        <v>2288</v>
      </c>
      <c r="C169" s="241" t="str">
        <f>VLOOKUP(A169,Orçamento!$B$11:$E$328,3,0)</f>
        <v>m</v>
      </c>
      <c r="D169" s="243">
        <f>VLOOKUP(A169,Orçamento!$B$11:$E$328,4,0)</f>
        <v>420</v>
      </c>
    </row>
    <row r="170" spans="1:4" s="178" customFormat="1" ht="22.5">
      <c r="A170" s="173"/>
      <c r="B170" s="180" t="s">
        <v>2289</v>
      </c>
      <c r="C170" s="176"/>
      <c r="D170" s="172"/>
    </row>
    <row r="171" spans="1:4" s="178" customFormat="1">
      <c r="A171" s="173"/>
      <c r="B171" s="174"/>
      <c r="C171" s="176"/>
      <c r="D171" s="172"/>
    </row>
    <row r="172" spans="1:4" s="123" customFormat="1" ht="33.75">
      <c r="A172" s="241" t="s">
        <v>2284</v>
      </c>
      <c r="B172" s="242" t="s">
        <v>2285</v>
      </c>
      <c r="C172" s="241" t="str">
        <f>VLOOKUP(A172,Orçamento!$B$11:$E$328,3,0)</f>
        <v>m</v>
      </c>
      <c r="D172" s="243">
        <f>VLOOKUP(A172,Orçamento!$B$11:$E$328,4,0)</f>
        <v>590</v>
      </c>
    </row>
    <row r="173" spans="1:4" s="178" customFormat="1" ht="45">
      <c r="A173" s="173"/>
      <c r="B173" s="180" t="s">
        <v>2286</v>
      </c>
      <c r="C173" s="176"/>
      <c r="D173" s="172"/>
    </row>
    <row r="174" spans="1:4" s="178" customFormat="1">
      <c r="A174" s="173"/>
      <c r="B174" s="174"/>
      <c r="C174" s="176"/>
      <c r="D174" s="172"/>
    </row>
    <row r="175" spans="1:4" s="123" customFormat="1" ht="22.5">
      <c r="A175" s="241" t="s">
        <v>1802</v>
      </c>
      <c r="B175" s="242" t="s">
        <v>1970</v>
      </c>
      <c r="C175" s="241" t="str">
        <f>VLOOKUP(A175,Orçamento!$B$11:$E$328,3,0)</f>
        <v>m</v>
      </c>
      <c r="D175" s="243">
        <f>VLOOKUP(A175,Orçamento!$B$11:$E$328,4,0)</f>
        <v>325</v>
      </c>
    </row>
    <row r="176" spans="1:4" s="178" customFormat="1" ht="45">
      <c r="A176" s="173"/>
      <c r="B176" s="236" t="s">
        <v>2214</v>
      </c>
      <c r="C176" s="176"/>
      <c r="D176" s="172"/>
    </row>
    <row r="177" spans="1:4" s="178" customFormat="1">
      <c r="A177" s="173"/>
      <c r="B177" s="174"/>
      <c r="C177" s="176"/>
      <c r="D177" s="172"/>
    </row>
    <row r="178" spans="1:4" s="178" customFormat="1" ht="22.5">
      <c r="A178" s="241" t="s">
        <v>2103</v>
      </c>
      <c r="B178" s="242" t="s">
        <v>2104</v>
      </c>
      <c r="C178" s="241" t="str">
        <f>VLOOKUP(A178,Orçamento!$B$11:$E$328,3,0)</f>
        <v>m</v>
      </c>
      <c r="D178" s="243">
        <f>VLOOKUP(A178,Orçamento!$B$11:$E$328,4,0)</f>
        <v>200</v>
      </c>
    </row>
    <row r="179" spans="1:4" s="178" customFormat="1" ht="33.75">
      <c r="A179" s="173"/>
      <c r="B179" s="236" t="s">
        <v>2215</v>
      </c>
      <c r="C179" s="176"/>
      <c r="D179" s="172"/>
    </row>
    <row r="180" spans="1:4" s="178" customFormat="1" ht="15.75" thickBot="1">
      <c r="A180" s="173"/>
      <c r="B180" s="174"/>
      <c r="C180" s="176"/>
      <c r="D180" s="172"/>
    </row>
    <row r="181" spans="1:4" ht="15.75" thickBot="1">
      <c r="A181" s="139" t="s">
        <v>1619</v>
      </c>
      <c r="B181" s="140" t="s">
        <v>1454</v>
      </c>
      <c r="C181" s="141"/>
      <c r="D181" s="142"/>
    </row>
    <row r="182" spans="1:4" s="177" customFormat="1" ht="33.75">
      <c r="A182" s="241" t="s">
        <v>2383</v>
      </c>
      <c r="B182" s="242" t="s">
        <v>2384</v>
      </c>
      <c r="C182" s="241" t="str">
        <f>VLOOKUP(A182,Orçamento!$B$11:$E$328,3,0)</f>
        <v>m</v>
      </c>
      <c r="D182" s="243">
        <f>VLOOKUP(A182,Orçamento!$B$11:$E$328,4,0)</f>
        <v>141.15</v>
      </c>
    </row>
    <row r="183" spans="1:4" s="177" customFormat="1" ht="22.5">
      <c r="A183" s="148"/>
      <c r="B183" s="180" t="s">
        <v>2385</v>
      </c>
      <c r="C183" s="149"/>
      <c r="D183" s="143"/>
    </row>
    <row r="184" spans="1:4" s="177" customFormat="1" ht="15.75" thickBot="1">
      <c r="A184" s="155"/>
      <c r="B184" s="180"/>
      <c r="C184" s="151"/>
      <c r="D184" s="152"/>
    </row>
    <row r="185" spans="1:4" s="123" customFormat="1" ht="15.75" thickBot="1">
      <c r="A185" s="139" t="s">
        <v>1620</v>
      </c>
      <c r="B185" s="140" t="s">
        <v>1621</v>
      </c>
      <c r="C185" s="141"/>
      <c r="D185" s="142"/>
    </row>
    <row r="186" spans="1:4" ht="22.5">
      <c r="A186" s="241" t="s">
        <v>2041</v>
      </c>
      <c r="B186" s="242" t="s">
        <v>2040</v>
      </c>
      <c r="C186" s="241" t="str">
        <f>VLOOKUP(A186,Orçamento!$B$11:$E$328,3,0)</f>
        <v>m²</v>
      </c>
      <c r="D186" s="243">
        <f>VLOOKUP(A186,Orçamento!$B$11:$E$328,4,0)</f>
        <v>84.24</v>
      </c>
    </row>
    <row r="187" spans="1:4" s="177" customFormat="1">
      <c r="A187" s="106"/>
      <c r="B187" s="180" t="s">
        <v>2290</v>
      </c>
      <c r="C187" s="176"/>
      <c r="D187" s="172"/>
    </row>
    <row r="188" spans="1:4" s="177" customFormat="1">
      <c r="A188" s="106"/>
      <c r="B188" s="179"/>
      <c r="C188" s="176"/>
      <c r="D188" s="172"/>
    </row>
    <row r="189" spans="1:4" ht="22.5">
      <c r="A189" s="241" t="s">
        <v>1622</v>
      </c>
      <c r="B189" s="242" t="s">
        <v>1826</v>
      </c>
      <c r="C189" s="241" t="str">
        <f>VLOOKUP(A189,Orçamento!$B$11:$E$328,3,0)</f>
        <v>unid</v>
      </c>
      <c r="D189" s="243">
        <f>VLOOKUP(A189,Orçamento!$B$11:$E$328,4,0)</f>
        <v>26</v>
      </c>
    </row>
    <row r="190" spans="1:4" s="177" customFormat="1">
      <c r="A190" s="106"/>
      <c r="B190" s="180" t="s">
        <v>2291</v>
      </c>
      <c r="C190" s="176"/>
      <c r="D190" s="172"/>
    </row>
    <row r="191" spans="1:4" s="177" customFormat="1">
      <c r="A191" s="106"/>
      <c r="B191" s="179"/>
      <c r="C191" s="176"/>
      <c r="D191" s="172"/>
    </row>
    <row r="192" spans="1:4" ht="22.5">
      <c r="A192" s="241" t="s">
        <v>1623</v>
      </c>
      <c r="B192" s="242" t="s">
        <v>1827</v>
      </c>
      <c r="C192" s="241" t="e">
        <f>VLOOKUP(A192,Orçamento!$B$11:$E$328,3,0)</f>
        <v>#N/A</v>
      </c>
      <c r="D192" s="243" t="e">
        <f>VLOOKUP(A192,Orçamento!$B$11:$E$328,4,0)</f>
        <v>#N/A</v>
      </c>
    </row>
    <row r="193" spans="1:4" s="177" customFormat="1">
      <c r="A193" s="106"/>
      <c r="B193" s="180" t="s">
        <v>2291</v>
      </c>
      <c r="C193" s="176"/>
      <c r="D193" s="172"/>
    </row>
    <row r="194" spans="1:4" s="177" customFormat="1">
      <c r="A194" s="106"/>
      <c r="B194" s="179"/>
      <c r="C194" s="176"/>
      <c r="D194" s="172"/>
    </row>
    <row r="195" spans="1:4" s="123" customFormat="1">
      <c r="A195" s="241" t="s">
        <v>1803</v>
      </c>
      <c r="B195" s="242" t="s">
        <v>1973</v>
      </c>
      <c r="C195" s="241" t="str">
        <f>VLOOKUP(A195,Orçamento!$B$11:$E$328,3,0)</f>
        <v>m³</v>
      </c>
      <c r="D195" s="243">
        <f>VLOOKUP(A195,Orçamento!$B$11:$E$328,4,0)</f>
        <v>16.850000000000001</v>
      </c>
    </row>
    <row r="196" spans="1:4" s="178" customFormat="1">
      <c r="A196" s="106"/>
      <c r="B196" s="180" t="s">
        <v>2281</v>
      </c>
      <c r="C196" s="176"/>
      <c r="D196" s="172"/>
    </row>
    <row r="197" spans="1:4" s="178" customFormat="1" ht="15.75" thickBot="1">
      <c r="A197" s="106"/>
      <c r="B197" s="179"/>
      <c r="C197" s="176"/>
      <c r="D197" s="172"/>
    </row>
    <row r="198" spans="1:4" s="123" customFormat="1" ht="15.75" thickBot="1">
      <c r="A198" s="139" t="s">
        <v>1624</v>
      </c>
      <c r="B198" s="140" t="s">
        <v>1455</v>
      </c>
      <c r="C198" s="141"/>
      <c r="D198" s="142"/>
    </row>
    <row r="199" spans="1:4" ht="22.5">
      <c r="A199" s="241" t="s">
        <v>1625</v>
      </c>
      <c r="B199" s="242" t="s">
        <v>1828</v>
      </c>
      <c r="C199" s="241" t="str">
        <f>VLOOKUP(A199,Orçamento!$B$11:$E$328,3,0)</f>
        <v xml:space="preserve">m³        </v>
      </c>
      <c r="D199" s="243">
        <f>VLOOKUP(A199,Orçamento!$B$11:$E$328,4,0)</f>
        <v>23.28</v>
      </c>
    </row>
    <row r="200" spans="1:4" s="177" customFormat="1" ht="22.5">
      <c r="A200" s="106"/>
      <c r="B200" s="180" t="s">
        <v>2296</v>
      </c>
      <c r="C200" s="176"/>
      <c r="D200" s="172"/>
    </row>
    <row r="201" spans="1:4" s="177" customFormat="1">
      <c r="A201" s="106"/>
      <c r="B201" s="179"/>
      <c r="C201" s="176"/>
      <c r="D201" s="172"/>
    </row>
    <row r="202" spans="1:4" ht="33.75">
      <c r="A202" s="241" t="s">
        <v>1626</v>
      </c>
      <c r="B202" s="242" t="s">
        <v>1829</v>
      </c>
      <c r="C202" s="241" t="str">
        <f>VLOOKUP(A202,Orçamento!$B$11:$E$328,3,0)</f>
        <v xml:space="preserve">m²        </v>
      </c>
      <c r="D202" s="243">
        <f>VLOOKUP(A202,Orçamento!$B$11:$E$328,4,0)</f>
        <v>487.63</v>
      </c>
    </row>
    <row r="203" spans="1:4" s="177" customFormat="1">
      <c r="A203" s="106"/>
      <c r="B203" s="180" t="s">
        <v>2303</v>
      </c>
      <c r="C203" s="176"/>
      <c r="D203" s="172"/>
    </row>
    <row r="204" spans="1:4" s="177" customFormat="1">
      <c r="A204" s="106"/>
      <c r="B204" s="179"/>
      <c r="C204" s="176"/>
      <c r="D204" s="172"/>
    </row>
    <row r="205" spans="1:4" ht="22.5">
      <c r="A205" s="241" t="s">
        <v>2105</v>
      </c>
      <c r="B205" s="242" t="s">
        <v>2106</v>
      </c>
      <c r="C205" s="241" t="str">
        <f>VLOOKUP(A205,Orçamento!$B$11:$E$328,3,0)</f>
        <v xml:space="preserve">m²        </v>
      </c>
      <c r="D205" s="243">
        <f>VLOOKUP(A205,Orçamento!$B$11:$E$328,4,0)</f>
        <v>487.63</v>
      </c>
    </row>
    <row r="206" spans="1:4" s="177" customFormat="1">
      <c r="A206" s="106"/>
      <c r="B206" s="180" t="s">
        <v>2302</v>
      </c>
      <c r="C206" s="176"/>
      <c r="D206" s="172"/>
    </row>
    <row r="207" spans="1:4" s="177" customFormat="1">
      <c r="A207" s="106"/>
      <c r="B207" s="179"/>
      <c r="C207" s="176"/>
      <c r="D207" s="172"/>
    </row>
    <row r="208" spans="1:4" ht="33.75">
      <c r="A208" s="241" t="s">
        <v>1627</v>
      </c>
      <c r="B208" s="242" t="s">
        <v>1830</v>
      </c>
      <c r="C208" s="241" t="str">
        <f>VLOOKUP(A208,Orçamento!$B$11:$E$328,3,0)</f>
        <v xml:space="preserve">kg        </v>
      </c>
      <c r="D208" s="243">
        <f>VLOOKUP(A208,Orçamento!$B$11:$E$328,4,0)</f>
        <v>843</v>
      </c>
    </row>
    <row r="209" spans="1:4" s="177" customFormat="1" ht="56.25">
      <c r="A209" s="106"/>
      <c r="B209" s="180" t="s">
        <v>2304</v>
      </c>
      <c r="C209" s="176"/>
      <c r="D209" s="172"/>
    </row>
    <row r="210" spans="1:4" s="177" customFormat="1">
      <c r="A210" s="106"/>
      <c r="B210" s="179"/>
      <c r="C210" s="176"/>
      <c r="D210" s="172"/>
    </row>
    <row r="211" spans="1:4" ht="22.5">
      <c r="A211" s="241" t="s">
        <v>1628</v>
      </c>
      <c r="B211" s="242" t="s">
        <v>1831</v>
      </c>
      <c r="C211" s="241" t="str">
        <f>VLOOKUP(A211,Orçamento!$B$11:$E$328,3,0)</f>
        <v xml:space="preserve">kg        </v>
      </c>
      <c r="D211" s="243">
        <f>VLOOKUP(A211,Orçamento!$B$11:$E$328,4,0)</f>
        <v>12623</v>
      </c>
    </row>
    <row r="212" spans="1:4" s="177" customFormat="1" ht="90">
      <c r="A212" s="106"/>
      <c r="B212" s="180" t="s">
        <v>2305</v>
      </c>
      <c r="C212" s="176"/>
      <c r="D212" s="172"/>
    </row>
    <row r="213" spans="1:4" s="177" customFormat="1">
      <c r="A213" s="106"/>
      <c r="B213" s="179"/>
      <c r="C213" s="176"/>
      <c r="D213" s="172"/>
    </row>
    <row r="214" spans="1:4" s="177" customFormat="1" ht="22.5">
      <c r="A214" s="241" t="s">
        <v>2306</v>
      </c>
      <c r="B214" s="242" t="s">
        <v>2307</v>
      </c>
      <c r="C214" s="241" t="str">
        <f>VLOOKUP(A214,Orçamento!$B$11:$E$328,3,0)</f>
        <v xml:space="preserve">kg        </v>
      </c>
      <c r="D214" s="243">
        <f>VLOOKUP(A214,Orçamento!$B$11:$E$328,4,0)</f>
        <v>206</v>
      </c>
    </row>
    <row r="215" spans="1:4" s="177" customFormat="1">
      <c r="A215" s="106"/>
      <c r="B215" s="180" t="s">
        <v>2310</v>
      </c>
      <c r="C215" s="176"/>
      <c r="D215" s="172"/>
    </row>
    <row r="216" spans="1:4" s="177" customFormat="1">
      <c r="A216" s="106"/>
      <c r="B216" s="179"/>
      <c r="C216" s="176"/>
      <c r="D216" s="172"/>
    </row>
    <row r="217" spans="1:4" ht="22.5">
      <c r="A217" s="241" t="s">
        <v>1629</v>
      </c>
      <c r="B217" s="242" t="s">
        <v>1832</v>
      </c>
      <c r="C217" s="241" t="str">
        <f>VLOOKUP(A217,Orçamento!$B$11:$E$328,3,0)</f>
        <v xml:space="preserve">kg        </v>
      </c>
      <c r="D217" s="243">
        <f>VLOOKUP(A217,Orçamento!$B$11:$E$328,4,0)</f>
        <v>843</v>
      </c>
    </row>
    <row r="218" spans="1:4" s="177" customFormat="1">
      <c r="A218" s="106"/>
      <c r="B218" s="180" t="s">
        <v>2098</v>
      </c>
      <c r="C218" s="176"/>
      <c r="D218" s="172"/>
    </row>
    <row r="219" spans="1:4" s="177" customFormat="1">
      <c r="A219" s="106"/>
      <c r="B219" s="179"/>
      <c r="C219" s="176"/>
      <c r="D219" s="172"/>
    </row>
    <row r="220" spans="1:4" s="123" customFormat="1" ht="22.5">
      <c r="A220" s="241" t="s">
        <v>1630</v>
      </c>
      <c r="B220" s="242" t="s">
        <v>1833</v>
      </c>
      <c r="C220" s="241" t="str">
        <f>VLOOKUP(A220,Orçamento!$B$11:$E$328,3,0)</f>
        <v xml:space="preserve">kg        </v>
      </c>
      <c r="D220" s="243">
        <f>VLOOKUP(A220,Orçamento!$B$11:$E$328,4,0)</f>
        <v>12623</v>
      </c>
    </row>
    <row r="221" spans="1:4" s="178" customFormat="1">
      <c r="A221" s="106"/>
      <c r="B221" s="180" t="s">
        <v>2097</v>
      </c>
      <c r="C221" s="176"/>
      <c r="D221" s="172"/>
    </row>
    <row r="222" spans="1:4" s="178" customFormat="1">
      <c r="A222" s="106"/>
      <c r="B222" s="179"/>
      <c r="C222" s="176"/>
      <c r="D222" s="172"/>
    </row>
    <row r="223" spans="1:4" s="178" customFormat="1" ht="22.5">
      <c r="A223" s="241" t="s">
        <v>2308</v>
      </c>
      <c r="B223" s="242" t="s">
        <v>2309</v>
      </c>
      <c r="C223" s="241" t="str">
        <f>VLOOKUP(A223,Orçamento!$B$11:$E$328,3,0)</f>
        <v xml:space="preserve">kg        </v>
      </c>
      <c r="D223" s="243">
        <f>VLOOKUP(A223,Orçamento!$B$11:$E$328,4,0)</f>
        <v>206</v>
      </c>
    </row>
    <row r="224" spans="1:4" s="178" customFormat="1">
      <c r="A224" s="106"/>
      <c r="B224" s="180" t="s">
        <v>2311</v>
      </c>
      <c r="C224" s="176"/>
      <c r="D224" s="172"/>
    </row>
    <row r="225" spans="1:4" s="178" customFormat="1">
      <c r="A225" s="106"/>
      <c r="B225" s="179"/>
      <c r="C225" s="176"/>
      <c r="D225" s="172"/>
    </row>
    <row r="226" spans="1:4" s="178" customFormat="1">
      <c r="A226" s="241" t="s">
        <v>2323</v>
      </c>
      <c r="B226" s="242" t="s">
        <v>2324</v>
      </c>
      <c r="C226" s="241" t="str">
        <f>VLOOKUP(A226,Orçamento!$B$11:$E$328,3,0)</f>
        <v xml:space="preserve">kg        </v>
      </c>
      <c r="D226" s="243">
        <f>VLOOKUP(A226,Orçamento!$B$11:$E$328,4,0)</f>
        <v>1130</v>
      </c>
    </row>
    <row r="227" spans="1:4" s="178" customFormat="1">
      <c r="A227" s="106"/>
      <c r="B227" s="180" t="s">
        <v>2325</v>
      </c>
      <c r="C227" s="176"/>
      <c r="D227" s="172"/>
    </row>
    <row r="228" spans="1:4" s="178" customFormat="1">
      <c r="A228" s="106"/>
      <c r="B228" s="179"/>
      <c r="C228" s="176"/>
      <c r="D228" s="172"/>
    </row>
    <row r="229" spans="1:4">
      <c r="A229" s="241" t="s">
        <v>1631</v>
      </c>
      <c r="B229" s="242" t="s">
        <v>1834</v>
      </c>
      <c r="C229" s="241" t="str">
        <f>VLOOKUP(A229,Orçamento!$B$11:$E$328,3,0)</f>
        <v xml:space="preserve">m³        </v>
      </c>
      <c r="D229" s="243">
        <f>VLOOKUP(A229,Orçamento!$B$11:$E$328,4,0)</f>
        <v>0.14000000000000001</v>
      </c>
    </row>
    <row r="230" spans="1:4" s="177" customFormat="1">
      <c r="A230" s="106"/>
      <c r="B230" s="180" t="s">
        <v>2312</v>
      </c>
      <c r="C230" s="176"/>
      <c r="D230" s="172"/>
    </row>
    <row r="231" spans="1:4" s="177" customFormat="1">
      <c r="A231" s="106"/>
      <c r="B231" s="179"/>
      <c r="C231" s="176"/>
      <c r="D231" s="172"/>
    </row>
    <row r="232" spans="1:4" s="177" customFormat="1" ht="33.75">
      <c r="A232" s="241" t="s">
        <v>2314</v>
      </c>
      <c r="B232" s="242" t="s">
        <v>2315</v>
      </c>
      <c r="C232" s="241" t="str">
        <f>VLOOKUP(A232,Orçamento!$B$11:$E$328,3,0)</f>
        <v xml:space="preserve">m³        </v>
      </c>
      <c r="D232" s="243">
        <f>VLOOKUP(A232,Orçamento!$B$11:$E$328,4,0)</f>
        <v>97.09</v>
      </c>
    </row>
    <row r="233" spans="1:4" s="177" customFormat="1" ht="56.25">
      <c r="A233" s="106"/>
      <c r="B233" s="180" t="s">
        <v>2386</v>
      </c>
      <c r="C233" s="176"/>
      <c r="D233" s="172"/>
    </row>
    <row r="234" spans="1:4" s="177" customFormat="1">
      <c r="A234" s="106"/>
      <c r="B234" s="179"/>
      <c r="C234" s="176"/>
      <c r="D234" s="172"/>
    </row>
    <row r="235" spans="1:4" s="177" customFormat="1" ht="33.75">
      <c r="A235" s="241" t="s">
        <v>1804</v>
      </c>
      <c r="B235" s="242" t="s">
        <v>1971</v>
      </c>
      <c r="C235" s="241" t="str">
        <f>VLOOKUP(A235,Orçamento!$B$11:$E$328,3,0)</f>
        <v xml:space="preserve">m³        </v>
      </c>
      <c r="D235" s="243">
        <f>VLOOKUP(A235,Orçamento!$B$11:$E$328,4,0)</f>
        <v>56.31</v>
      </c>
    </row>
    <row r="236" spans="1:4" s="177" customFormat="1" ht="45">
      <c r="A236" s="106"/>
      <c r="B236" s="180" t="s">
        <v>2313</v>
      </c>
      <c r="C236" s="176"/>
      <c r="D236" s="172"/>
    </row>
    <row r="237" spans="1:4" s="177" customFormat="1">
      <c r="A237" s="106"/>
      <c r="B237" s="179"/>
      <c r="C237" s="176"/>
      <c r="D237" s="172"/>
    </row>
    <row r="238" spans="1:4" s="123" customFormat="1" ht="33.75">
      <c r="A238" s="241" t="s">
        <v>1632</v>
      </c>
      <c r="B238" s="242" t="s">
        <v>1835</v>
      </c>
      <c r="C238" s="241" t="e">
        <f>VLOOKUP(A238,Orçamento!$B$11:$E$328,3,0)</f>
        <v>#N/A</v>
      </c>
      <c r="D238" s="243" t="e">
        <f>VLOOKUP(A238,Orçamento!$B$11:$E$328,4,0)</f>
        <v>#N/A</v>
      </c>
    </row>
    <row r="239" spans="1:4" s="178" customFormat="1" ht="33.75">
      <c r="A239" s="106"/>
      <c r="B239" s="180" t="s">
        <v>2082</v>
      </c>
      <c r="C239" s="176"/>
      <c r="D239" s="172"/>
    </row>
    <row r="240" spans="1:4" s="178" customFormat="1">
      <c r="A240" s="106"/>
      <c r="B240" s="179"/>
      <c r="C240" s="176"/>
      <c r="D240" s="172"/>
    </row>
    <row r="241" spans="1:4" ht="33.75">
      <c r="A241" s="241" t="s">
        <v>1633</v>
      </c>
      <c r="B241" s="242" t="s">
        <v>1463</v>
      </c>
      <c r="C241" s="241" t="str">
        <f>VLOOKUP(A241,Orçamento!$B$11:$E$328,3,0)</f>
        <v xml:space="preserve">kg        </v>
      </c>
      <c r="D241" s="243">
        <f>VLOOKUP(A241,Orçamento!$B$11:$E$328,4,0)</f>
        <v>146817.30000000002</v>
      </c>
    </row>
    <row r="242" spans="1:4" s="177" customFormat="1" ht="33.75">
      <c r="A242" s="106"/>
      <c r="B242" s="180" t="s">
        <v>2476</v>
      </c>
      <c r="C242" s="176"/>
      <c r="D242" s="172"/>
    </row>
    <row r="243" spans="1:4" s="177" customFormat="1">
      <c r="A243" s="106"/>
      <c r="B243" s="179"/>
      <c r="C243" s="176"/>
      <c r="D243" s="172"/>
    </row>
    <row r="244" spans="1:4" s="177" customFormat="1" ht="22.5">
      <c r="A244" s="241" t="s">
        <v>2321</v>
      </c>
      <c r="B244" s="242" t="s">
        <v>2320</v>
      </c>
      <c r="C244" s="241" t="str">
        <f>VLOOKUP(A244,Orçamento!$B$11:$E$328,3,0)</f>
        <v xml:space="preserve">kg        </v>
      </c>
      <c r="D244" s="243">
        <f>VLOOKUP(A244,Orçamento!$B$11:$E$328,4,0)</f>
        <v>1130</v>
      </c>
    </row>
    <row r="245" spans="1:4" s="177" customFormat="1" ht="56.25">
      <c r="A245" s="106"/>
      <c r="B245" s="180" t="s">
        <v>2322</v>
      </c>
      <c r="C245" s="176"/>
      <c r="D245" s="172"/>
    </row>
    <row r="246" spans="1:4" s="177" customFormat="1">
      <c r="A246" s="106"/>
      <c r="B246" s="179"/>
      <c r="C246" s="176"/>
      <c r="D246" s="172"/>
    </row>
    <row r="247" spans="1:4" ht="22.5">
      <c r="A247" s="241" t="s">
        <v>1634</v>
      </c>
      <c r="B247" s="242" t="s">
        <v>1836</v>
      </c>
      <c r="C247" s="241" t="str">
        <f>VLOOKUP(A247,Orçamento!$B$11:$E$328,3,0)</f>
        <v xml:space="preserve">m³        </v>
      </c>
      <c r="D247" s="243">
        <f>VLOOKUP(A247,Orçamento!$B$11:$E$328,4,0)</f>
        <v>214.82</v>
      </c>
    </row>
    <row r="248" spans="1:4" s="177" customFormat="1" ht="101.25">
      <c r="A248" s="106"/>
      <c r="B248" s="180" t="s">
        <v>2319</v>
      </c>
      <c r="C248" s="176"/>
      <c r="D248" s="172"/>
    </row>
    <row r="249" spans="1:4" s="177" customFormat="1">
      <c r="A249" s="106"/>
      <c r="B249" s="179"/>
      <c r="C249" s="176"/>
      <c r="D249" s="172"/>
    </row>
    <row r="250" spans="1:4" s="177" customFormat="1" ht="22.5">
      <c r="A250" s="241" t="s">
        <v>2108</v>
      </c>
      <c r="B250" s="242" t="s">
        <v>2107</v>
      </c>
      <c r="C250" s="241" t="str">
        <f>VLOOKUP(A250,Orçamento!$B$11:$E$328,3,0)</f>
        <v>m²</v>
      </c>
      <c r="D250" s="243">
        <f>VLOOKUP(A250,Orçamento!$B$11:$E$328,4,0)</f>
        <v>446</v>
      </c>
    </row>
    <row r="251" spans="1:4" s="177" customFormat="1" ht="45">
      <c r="A251" s="106"/>
      <c r="B251" s="180" t="s">
        <v>2316</v>
      </c>
      <c r="C251" s="176"/>
      <c r="D251" s="172"/>
    </row>
    <row r="252" spans="1:4" s="177" customFormat="1">
      <c r="A252" s="106"/>
      <c r="B252" s="179"/>
      <c r="C252" s="176"/>
      <c r="D252" s="172"/>
    </row>
    <row r="253" spans="1:4" ht="33.75">
      <c r="A253" s="241" t="s">
        <v>1635</v>
      </c>
      <c r="B253" s="242" t="s">
        <v>1837</v>
      </c>
      <c r="C253" s="241" t="str">
        <f>VLOOKUP(A253,Orçamento!$B$11:$E$328,3,0)</f>
        <v xml:space="preserve">m³ x mês  </v>
      </c>
      <c r="D253" s="243">
        <f>VLOOKUP(A253,Orçamento!$B$11:$E$328,4,0)</f>
        <v>3568</v>
      </c>
    </row>
    <row r="254" spans="1:4" s="177" customFormat="1">
      <c r="A254" s="106"/>
      <c r="B254" s="180" t="s">
        <v>2317</v>
      </c>
      <c r="C254" s="176"/>
      <c r="D254" s="172"/>
    </row>
    <row r="255" spans="1:4" s="177" customFormat="1">
      <c r="A255" s="106"/>
      <c r="B255" s="179"/>
      <c r="C255" s="176"/>
      <c r="D255" s="172"/>
    </row>
    <row r="256" spans="1:4" ht="45">
      <c r="A256" s="241" t="s">
        <v>1636</v>
      </c>
      <c r="B256" s="242" t="s">
        <v>1838</v>
      </c>
      <c r="C256" s="241" t="str">
        <f>VLOOKUP(A256,Orçamento!$B$11:$E$328,3,0)</f>
        <v xml:space="preserve">m³        </v>
      </c>
      <c r="D256" s="243">
        <f>VLOOKUP(A256,Orçamento!$B$11:$E$328,4,0)</f>
        <v>1784</v>
      </c>
    </row>
    <row r="257" spans="1:4" s="177" customFormat="1">
      <c r="A257" s="106"/>
      <c r="B257" s="180" t="s">
        <v>2318</v>
      </c>
      <c r="C257" s="176"/>
      <c r="D257" s="172"/>
    </row>
    <row r="258" spans="1:4" s="177" customFormat="1">
      <c r="A258" s="106"/>
      <c r="B258" s="179"/>
      <c r="C258" s="176"/>
      <c r="D258" s="172"/>
    </row>
    <row r="259" spans="1:4" s="123" customFormat="1" ht="22.5">
      <c r="A259" s="241"/>
      <c r="B259" s="242" t="s">
        <v>1839</v>
      </c>
      <c r="C259" s="241" t="e">
        <f>VLOOKUP(A259,Orçamento!$B$11:$E$328,3,0)</f>
        <v>#N/A</v>
      </c>
      <c r="D259" s="243" t="e">
        <f>VLOOKUP(A259,Orçamento!$B$11:$E$328,4,0)</f>
        <v>#N/A</v>
      </c>
    </row>
    <row r="260" spans="1:4" s="178" customFormat="1">
      <c r="A260" s="106"/>
      <c r="B260" s="180" t="s">
        <v>1775</v>
      </c>
      <c r="C260" s="176"/>
      <c r="D260" s="172"/>
    </row>
    <row r="261" spans="1:4" s="178" customFormat="1" ht="15.75" thickBot="1">
      <c r="A261" s="106"/>
      <c r="B261" s="179"/>
      <c r="C261" s="176"/>
      <c r="D261" s="172"/>
    </row>
    <row r="262" spans="1:4" ht="15.75" thickBot="1">
      <c r="A262" s="139" t="s">
        <v>1637</v>
      </c>
      <c r="B262" s="140" t="s">
        <v>1638</v>
      </c>
      <c r="C262" s="141"/>
      <c r="D262" s="142"/>
    </row>
    <row r="263" spans="1:4" s="123" customFormat="1" ht="22.5">
      <c r="A263" s="241" t="s">
        <v>2218</v>
      </c>
      <c r="B263" s="242" t="s">
        <v>2219</v>
      </c>
      <c r="C263" s="241" t="str">
        <f>VLOOKUP(A263,Orçamento!$B$11:$E$328,3,0)</f>
        <v>m²</v>
      </c>
      <c r="D263" s="243">
        <f>VLOOKUP(A263,Orçamento!$B$11:$E$328,4,0)</f>
        <v>84.29</v>
      </c>
    </row>
    <row r="264" spans="1:4" ht="72" customHeight="1">
      <c r="A264" s="148"/>
      <c r="B264" s="184" t="s">
        <v>2326</v>
      </c>
      <c r="C264" s="149"/>
      <c r="D264" s="143"/>
    </row>
    <row r="265" spans="1:4">
      <c r="A265" s="150"/>
      <c r="B265" s="157"/>
      <c r="C265" s="151"/>
      <c r="D265" s="152"/>
    </row>
    <row r="266" spans="1:4" s="178" customFormat="1" ht="22.5">
      <c r="A266" s="241" t="s">
        <v>2220</v>
      </c>
      <c r="B266" s="242" t="s">
        <v>2221</v>
      </c>
      <c r="C266" s="241" t="str">
        <f>VLOOKUP(A266,Orçamento!$B$11:$E$328,3,0)</f>
        <v>m²</v>
      </c>
      <c r="D266" s="243">
        <f>VLOOKUP(A266,Orçamento!$B$11:$E$328,4,0)</f>
        <v>53.04</v>
      </c>
    </row>
    <row r="267" spans="1:4" s="177" customFormat="1" ht="22.5">
      <c r="A267" s="148"/>
      <c r="B267" s="180" t="s">
        <v>2327</v>
      </c>
      <c r="C267" s="149"/>
      <c r="D267" s="143"/>
    </row>
    <row r="268" spans="1:4" s="177" customFormat="1">
      <c r="A268" s="156"/>
      <c r="B268" s="158"/>
      <c r="C268" s="153"/>
      <c r="D268" s="154"/>
    </row>
    <row r="269" spans="1:4" s="177" customFormat="1" ht="56.25">
      <c r="A269" s="241" t="s">
        <v>2486</v>
      </c>
      <c r="B269" s="242" t="s">
        <v>2487</v>
      </c>
      <c r="C269" s="241" t="str">
        <f>VLOOKUP(A269,Orçamento!$B$11:$E$328,3,0)</f>
        <v>m²</v>
      </c>
      <c r="D269" s="243">
        <f>VLOOKUP(A269,Orçamento!$B$11:$E$328,4,0)</f>
        <v>260</v>
      </c>
    </row>
    <row r="270" spans="1:4" s="177" customFormat="1" ht="45">
      <c r="A270" s="148"/>
      <c r="B270" s="180" t="s">
        <v>2430</v>
      </c>
      <c r="C270" s="149"/>
      <c r="D270" s="143"/>
    </row>
    <row r="271" spans="1:4" s="177" customFormat="1">
      <c r="A271" s="156"/>
      <c r="B271" s="158"/>
      <c r="C271" s="153"/>
      <c r="D271" s="154"/>
    </row>
    <row r="272" spans="1:4" s="178" customFormat="1">
      <c r="A272" s="241" t="s">
        <v>2086</v>
      </c>
      <c r="B272" s="242" t="s">
        <v>2087</v>
      </c>
      <c r="C272" s="241" t="str">
        <f>VLOOKUP(A272,Orçamento!$B$11:$E$328,3,0)</f>
        <v>m²</v>
      </c>
      <c r="D272" s="243">
        <f>VLOOKUP(A272,Orçamento!$B$11:$E$328,4,0)</f>
        <v>796.4</v>
      </c>
    </row>
    <row r="273" spans="1:4" s="177" customFormat="1" ht="56.25">
      <c r="A273" s="148"/>
      <c r="B273" s="180" t="s">
        <v>2328</v>
      </c>
      <c r="C273" s="149"/>
      <c r="D273" s="143"/>
    </row>
    <row r="274" spans="1:4" s="177" customFormat="1" ht="15.75" thickBot="1">
      <c r="A274" s="156"/>
      <c r="B274" s="158"/>
      <c r="C274" s="153"/>
      <c r="D274" s="154"/>
    </row>
    <row r="275" spans="1:4" s="123" customFormat="1" ht="15.75" thickBot="1">
      <c r="A275" s="139" t="s">
        <v>1639</v>
      </c>
      <c r="B275" s="140" t="s">
        <v>1640</v>
      </c>
      <c r="C275" s="141"/>
      <c r="D275" s="142"/>
    </row>
    <row r="276" spans="1:4" ht="26.25" customHeight="1">
      <c r="A276" s="241" t="s">
        <v>1805</v>
      </c>
      <c r="B276" s="242" t="s">
        <v>1972</v>
      </c>
      <c r="C276" s="241" t="str">
        <f>VLOOKUP(A276,Orçamento!$B$11:$E$328,3,0)</f>
        <v xml:space="preserve">m²        </v>
      </c>
      <c r="D276" s="243">
        <f>VLOOKUP(A276,Orçamento!$B$11:$E$328,4,0)</f>
        <v>168.58</v>
      </c>
    </row>
    <row r="277" spans="1:4">
      <c r="A277" s="148"/>
      <c r="B277" s="184" t="s">
        <v>2329</v>
      </c>
      <c r="C277" s="149"/>
      <c r="D277" s="143"/>
    </row>
    <row r="278" spans="1:4" s="123" customFormat="1">
      <c r="A278" s="150"/>
      <c r="B278" s="157"/>
      <c r="C278" s="151"/>
      <c r="D278" s="152"/>
    </row>
    <row r="279" spans="1:4" ht="22.5">
      <c r="A279" s="241" t="s">
        <v>1641</v>
      </c>
      <c r="B279" s="242" t="s">
        <v>1464</v>
      </c>
      <c r="C279" s="241" t="str">
        <f>VLOOKUP(A279,Orçamento!$B$11:$E$328,3,0)</f>
        <v xml:space="preserve">m²        </v>
      </c>
      <c r="D279" s="243">
        <f>VLOOKUP(A279,Orçamento!$B$11:$E$328,4,0)</f>
        <v>168.58</v>
      </c>
    </row>
    <row r="280" spans="1:4">
      <c r="A280" s="148"/>
      <c r="B280" s="184" t="s">
        <v>2329</v>
      </c>
      <c r="C280" s="149"/>
      <c r="D280" s="143"/>
    </row>
    <row r="281" spans="1:4" s="123" customFormat="1">
      <c r="A281" s="150"/>
      <c r="B281" s="157"/>
      <c r="C281" s="151"/>
      <c r="D281" s="152"/>
    </row>
    <row r="282" spans="1:4" s="177" customFormat="1">
      <c r="A282" s="241" t="s">
        <v>2551</v>
      </c>
      <c r="B282" s="242" t="s">
        <v>2539</v>
      </c>
      <c r="C282" s="241" t="str">
        <f>VLOOKUP(A282,Orçamento!$B$11:$E$328,3,0)</f>
        <v>vb</v>
      </c>
      <c r="D282" s="243">
        <f>VLOOKUP(A282,Orçamento!$B$11:$E$328,4,0)</f>
        <v>1</v>
      </c>
    </row>
    <row r="283" spans="1:4" s="177" customFormat="1" ht="22.5">
      <c r="A283" s="148"/>
      <c r="B283" s="184" t="s">
        <v>2522</v>
      </c>
      <c r="C283" s="149"/>
      <c r="D283" s="143"/>
    </row>
    <row r="284" spans="1:4" s="177" customFormat="1">
      <c r="A284" s="150"/>
      <c r="B284" s="157"/>
      <c r="C284" s="151"/>
      <c r="D284" s="152"/>
    </row>
    <row r="285" spans="1:4" s="178" customFormat="1" ht="57">
      <c r="A285" s="241" t="s">
        <v>2222</v>
      </c>
      <c r="B285" s="262" t="str">
        <f>VLOOKUP(A285,Orçamento!$B$11:$E$328,2,0)</f>
        <v>Forro removível composto de chapa de gesso acartonado, tipo ST (standard) a ser aplicado no sistema Drywall, com placa de borda quadrada de 625x625mm, com adição de lã mineral, nas espessuras de 6,5, 9,5 ou 12,5mm, estruturado em perfis tipo travessa “T” de aço galvanizado, alumínio ou de ligas de alumínio, espessura mínima de 0,5mm com pintura eletrostática ou convencional, suspensa por meio de pendurais, fixados em estrutura superior. FORNECIMENTO e COLOCAÇÃO</v>
      </c>
      <c r="C285" s="241" t="str">
        <f>VLOOKUP(A285,Orçamento!$B$11:$E$328,3,0)</f>
        <v>m²</v>
      </c>
      <c r="D285" s="243">
        <f>VLOOKUP(A285,Orçamento!$B$11:$E$328,4,0)</f>
        <v>456.75</v>
      </c>
    </row>
    <row r="286" spans="1:4" s="178" customFormat="1" ht="45">
      <c r="A286" s="148"/>
      <c r="B286" s="184" t="s">
        <v>2390</v>
      </c>
      <c r="C286" s="149"/>
      <c r="D286" s="143"/>
    </row>
    <row r="287" spans="1:4" s="178" customFormat="1">
      <c r="A287" s="150"/>
      <c r="B287" s="157"/>
      <c r="C287" s="151"/>
      <c r="D287" s="152"/>
    </row>
    <row r="288" spans="1:4" s="177" customFormat="1">
      <c r="A288" s="241" t="s">
        <v>2552</v>
      </c>
      <c r="B288" s="242" t="s">
        <v>2538</v>
      </c>
      <c r="C288" s="241" t="str">
        <f>VLOOKUP(A288,Orçamento!$B$11:$E$328,3,0)</f>
        <v>vb</v>
      </c>
      <c r="D288" s="243">
        <f>VLOOKUP(A288,Orçamento!$B$11:$E$328,4,0)</f>
        <v>1</v>
      </c>
    </row>
    <row r="289" spans="1:4" s="177" customFormat="1">
      <c r="A289" s="148"/>
      <c r="B289" s="184" t="s">
        <v>2508</v>
      </c>
      <c r="C289" s="149"/>
      <c r="D289" s="143"/>
    </row>
    <row r="290" spans="1:4" s="177" customFormat="1">
      <c r="A290" s="150"/>
      <c r="B290" s="157"/>
      <c r="C290" s="151"/>
      <c r="D290" s="152"/>
    </row>
    <row r="291" spans="1:4" ht="22.5">
      <c r="A291" s="241" t="s">
        <v>1642</v>
      </c>
      <c r="B291" s="242" t="s">
        <v>1465</v>
      </c>
      <c r="C291" s="241" t="str">
        <f>VLOOKUP(A291,Orçamento!$B$11:$E$328,3,0)</f>
        <v xml:space="preserve">m²        </v>
      </c>
      <c r="D291" s="243">
        <f>VLOOKUP(A291,Orçamento!$B$11:$E$328,4,0)</f>
        <v>32.700000000000003</v>
      </c>
    </row>
    <row r="292" spans="1:4">
      <c r="A292" s="148"/>
      <c r="B292" s="109" t="s">
        <v>2330</v>
      </c>
      <c r="C292" s="149"/>
      <c r="D292" s="143"/>
    </row>
    <row r="293" spans="1:4" s="123" customFormat="1">
      <c r="A293" s="150"/>
      <c r="B293" s="157"/>
      <c r="C293" s="151"/>
      <c r="D293" s="152"/>
    </row>
    <row r="294" spans="1:4" ht="22.5">
      <c r="A294" s="241" t="s">
        <v>1643</v>
      </c>
      <c r="B294" s="242" t="s">
        <v>1466</v>
      </c>
      <c r="C294" s="241" t="str">
        <f>VLOOKUP(A294,Orçamento!$B$11:$E$328,3,0)</f>
        <v xml:space="preserve">m²        </v>
      </c>
      <c r="D294" s="243">
        <f>VLOOKUP(A294,Orçamento!$B$11:$E$328,4,0)</f>
        <v>727.05</v>
      </c>
    </row>
    <row r="295" spans="1:4">
      <c r="A295" s="148"/>
      <c r="B295" s="109" t="s">
        <v>2331</v>
      </c>
      <c r="C295" s="149"/>
      <c r="D295" s="143"/>
    </row>
    <row r="296" spans="1:4" s="123" customFormat="1">
      <c r="A296" s="150"/>
      <c r="B296" s="157"/>
      <c r="C296" s="151"/>
      <c r="D296" s="152"/>
    </row>
    <row r="297" spans="1:4" s="177" customFormat="1">
      <c r="A297" s="241" t="s">
        <v>2334</v>
      </c>
      <c r="B297" s="262" t="s">
        <v>2335</v>
      </c>
      <c r="C297" s="241" t="str">
        <f>VLOOKUP(A297,Orçamento!$B$11:$E$328,3,0)</f>
        <v xml:space="preserve">m²        </v>
      </c>
      <c r="D297" s="243">
        <f>VLOOKUP(A297,Orçamento!$B$11:$E$328,4,0)</f>
        <v>210.65</v>
      </c>
    </row>
    <row r="298" spans="1:4" s="177" customFormat="1" ht="22.5">
      <c r="A298" s="148"/>
      <c r="B298" s="184" t="s">
        <v>2336</v>
      </c>
      <c r="C298" s="149"/>
      <c r="D298" s="143"/>
    </row>
    <row r="299" spans="1:4" s="178" customFormat="1">
      <c r="A299" s="150"/>
      <c r="B299" s="157"/>
      <c r="C299" s="151"/>
      <c r="D299" s="152"/>
    </row>
    <row r="300" spans="1:4" ht="23.25">
      <c r="A300" s="241" t="s">
        <v>2109</v>
      </c>
      <c r="B300" s="262" t="str">
        <f>VLOOKUP(A300,Orçamento!$B$11:$E$328,2,0)</f>
        <v>Revestimento de piso cerâmico em porcelanato natural, tráfego intenso (P.E.I. IV), 60 x 60cm, assentes em superfície em osso com argamassa de cimento e cola (argamassa colante) e rejuntamento pronto</v>
      </c>
      <c r="C300" s="241" t="str">
        <f>VLOOKUP(A300,Orçamento!$B$11:$E$328,3,0)</f>
        <v>m²</v>
      </c>
      <c r="D300" s="243">
        <f>VLOOKUP(A300,Orçamento!$B$11:$E$328,4,0)</f>
        <v>210.65</v>
      </c>
    </row>
    <row r="301" spans="1:4" ht="22.5">
      <c r="A301" s="148"/>
      <c r="B301" s="109" t="s">
        <v>2333</v>
      </c>
      <c r="C301" s="149"/>
      <c r="D301" s="143"/>
    </row>
    <row r="302" spans="1:4" s="123" customFormat="1">
      <c r="A302" s="150"/>
      <c r="B302" s="157"/>
      <c r="C302" s="151"/>
      <c r="D302" s="152"/>
    </row>
    <row r="303" spans="1:4" s="178" customFormat="1" ht="23.25">
      <c r="A303" s="241" t="s">
        <v>2450</v>
      </c>
      <c r="B303" s="262" t="s">
        <v>2452</v>
      </c>
      <c r="C303" s="241" t="str">
        <f>VLOOKUP(A303,Orçamento!$B$11:$E$328,3,0)</f>
        <v>m²</v>
      </c>
      <c r="D303" s="243">
        <f>VLOOKUP(A303,Orçamento!$B$11:$E$328,4,0)</f>
        <v>6.25</v>
      </c>
    </row>
    <row r="304" spans="1:4" s="178" customFormat="1">
      <c r="A304" s="148"/>
      <c r="B304" s="184" t="s">
        <v>2454</v>
      </c>
      <c r="C304" s="149"/>
      <c r="D304" s="143"/>
    </row>
    <row r="305" spans="1:4" s="178" customFormat="1">
      <c r="A305" s="150"/>
      <c r="B305" s="157"/>
      <c r="C305" s="151"/>
      <c r="D305" s="152"/>
    </row>
    <row r="306" spans="1:4" s="178" customFormat="1" ht="23.25">
      <c r="A306" s="241" t="s">
        <v>2451</v>
      </c>
      <c r="B306" s="262" t="s">
        <v>2453</v>
      </c>
      <c r="C306" s="241" t="str">
        <f>VLOOKUP(A306,Orçamento!$B$11:$E$328,3,0)</f>
        <v>m²</v>
      </c>
      <c r="D306" s="243">
        <f>VLOOKUP(A306,Orçamento!$B$11:$E$328,4,0)</f>
        <v>6.25</v>
      </c>
    </row>
    <row r="307" spans="1:4" s="178" customFormat="1">
      <c r="A307" s="148"/>
      <c r="B307" s="184" t="s">
        <v>2454</v>
      </c>
      <c r="C307" s="149"/>
      <c r="D307" s="143"/>
    </row>
    <row r="308" spans="1:4" s="178" customFormat="1">
      <c r="A308" s="150"/>
      <c r="B308" s="157"/>
      <c r="C308" s="151"/>
      <c r="D308" s="152"/>
    </row>
    <row r="309" spans="1:4">
      <c r="A309" s="241" t="s">
        <v>1644</v>
      </c>
      <c r="B309" s="242" t="s">
        <v>1467</v>
      </c>
      <c r="C309" s="241" t="str">
        <f>VLOOKUP(A309,Orçamento!$B$11:$E$328,3,0)</f>
        <v xml:space="preserve">m         </v>
      </c>
      <c r="D309" s="243">
        <f>VLOOKUP(A309,Orçamento!$B$11:$E$328,4,0)</f>
        <v>2.8</v>
      </c>
    </row>
    <row r="310" spans="1:4" ht="45">
      <c r="A310" s="148"/>
      <c r="B310" s="109" t="s">
        <v>2224</v>
      </c>
      <c r="C310" s="149"/>
      <c r="D310" s="143"/>
    </row>
    <row r="311" spans="1:4" s="123" customFormat="1">
      <c r="A311" s="150"/>
      <c r="B311" s="157"/>
      <c r="C311" s="151"/>
      <c r="D311" s="152"/>
    </row>
    <row r="312" spans="1:4" s="178" customFormat="1" ht="23.25">
      <c r="A312" s="241" t="s">
        <v>2406</v>
      </c>
      <c r="B312" s="262" t="s">
        <v>2407</v>
      </c>
      <c r="C312" s="241" t="str">
        <f>VLOOKUP(A312,Orçamento!$B$11:$E$328,3,0)</f>
        <v>m²</v>
      </c>
      <c r="D312" s="243">
        <f>VLOOKUP(A312,Orçamento!$B$11:$E$328,4,0)</f>
        <v>163.5</v>
      </c>
    </row>
    <row r="313" spans="1:4" s="178" customFormat="1">
      <c r="A313" s="148"/>
      <c r="B313" s="184" t="s">
        <v>2410</v>
      </c>
      <c r="C313" s="149"/>
      <c r="D313" s="143"/>
    </row>
    <row r="314" spans="1:4" s="178" customFormat="1">
      <c r="A314" s="150"/>
      <c r="B314" s="157"/>
      <c r="C314" s="151"/>
      <c r="D314" s="152"/>
    </row>
    <row r="315" spans="1:4" s="178" customFormat="1" ht="23.25">
      <c r="A315" s="241" t="s">
        <v>2408</v>
      </c>
      <c r="B315" s="262" t="s">
        <v>2409</v>
      </c>
      <c r="C315" s="241" t="str">
        <f>VLOOKUP(A315,Orçamento!$B$11:$E$328,3,0)</f>
        <v>m</v>
      </c>
      <c r="D315" s="243">
        <f>VLOOKUP(A315,Orçamento!$B$11:$E$328,4,0)</f>
        <v>213.2</v>
      </c>
    </row>
    <row r="316" spans="1:4" s="178" customFormat="1" ht="33.75">
      <c r="A316" s="148"/>
      <c r="B316" s="184" t="s">
        <v>2411</v>
      </c>
      <c r="C316" s="149"/>
      <c r="D316" s="143"/>
    </row>
    <row r="317" spans="1:4" s="178" customFormat="1">
      <c r="A317" s="150"/>
      <c r="B317" s="157"/>
      <c r="C317" s="151"/>
      <c r="D317" s="152"/>
    </row>
    <row r="318" spans="1:4" s="123" customFormat="1" ht="23.25">
      <c r="A318" s="241" t="s">
        <v>2112</v>
      </c>
      <c r="B318" s="262" t="str">
        <f>VLOOKUP(A318,Orçamento!$B$11:$E$328,2,0)</f>
        <v>Piso de borracha sintética, SBR, preto, em placas de 50 x 50cm, com 3,0mm de espessura, textura da superfície pastilhada, colocado com cola sobre base existente. FORNECIMENTO e COLOCAÇÃO</v>
      </c>
      <c r="C318" s="241" t="str">
        <f>VLOOKUP(A318,Orçamento!$B$11:$E$328,3,0)</f>
        <v>m²</v>
      </c>
      <c r="D318" s="243">
        <f>VLOOKUP(A318,Orçamento!$B$11:$E$328,4,0)</f>
        <v>172.25</v>
      </c>
    </row>
    <row r="319" spans="1:4" ht="33.75">
      <c r="A319" s="148"/>
      <c r="B319" s="109" t="s">
        <v>2332</v>
      </c>
      <c r="C319" s="149"/>
      <c r="D319" s="143"/>
    </row>
    <row r="320" spans="1:4">
      <c r="A320" s="150"/>
      <c r="B320" s="157"/>
      <c r="C320" s="151"/>
      <c r="D320" s="152"/>
    </row>
    <row r="321" spans="1:4" s="177" customFormat="1" ht="23.25">
      <c r="A321" s="241" t="s">
        <v>2455</v>
      </c>
      <c r="B321" s="262" t="s">
        <v>2457</v>
      </c>
      <c r="C321" s="241" t="str">
        <f>VLOOKUP(A321,Orçamento!$B$11:$E$328,3,0)</f>
        <v>m²</v>
      </c>
      <c r="D321" s="243">
        <f>VLOOKUP(A321,Orçamento!$B$11:$E$328,4,0)</f>
        <v>31.25</v>
      </c>
    </row>
    <row r="322" spans="1:4" s="177" customFormat="1">
      <c r="A322" s="148"/>
      <c r="B322" s="184" t="s">
        <v>2459</v>
      </c>
      <c r="C322" s="149"/>
      <c r="D322" s="143"/>
    </row>
    <row r="323" spans="1:4" s="177" customFormat="1">
      <c r="A323" s="150"/>
      <c r="B323" s="157"/>
      <c r="C323" s="151"/>
      <c r="D323" s="152"/>
    </row>
    <row r="324" spans="1:4" s="177" customFormat="1" ht="23.25">
      <c r="A324" s="241" t="s">
        <v>2456</v>
      </c>
      <c r="B324" s="262" t="s">
        <v>2458</v>
      </c>
      <c r="C324" s="241" t="str">
        <f>VLOOKUP(A324,Orçamento!$B$11:$E$328,3,0)</f>
        <v>m²</v>
      </c>
      <c r="D324" s="243">
        <f>VLOOKUP(A324,Orçamento!$B$11:$E$328,4,0)</f>
        <v>31.25</v>
      </c>
    </row>
    <row r="325" spans="1:4" s="177" customFormat="1">
      <c r="A325" s="148"/>
      <c r="B325" s="184" t="s">
        <v>2459</v>
      </c>
      <c r="C325" s="149"/>
      <c r="D325" s="143"/>
    </row>
    <row r="326" spans="1:4" s="177" customFormat="1">
      <c r="A326" s="150"/>
      <c r="B326" s="157"/>
      <c r="C326" s="151"/>
      <c r="D326" s="152"/>
    </row>
    <row r="327" spans="1:4" s="177" customFormat="1" ht="57">
      <c r="A327" s="241" t="s">
        <v>2337</v>
      </c>
      <c r="B327" s="262" t="str">
        <f>VLOOKUP(A327,Orçamento!$B$11:$E$328,2,0)</f>
        <v>Revestimento em mantas pré-fabricadas, de partículas de borracha aglutinadas com poliuretano especial MDI, submetidas a 40t de compressão e laminados com espessura constante e densidade controlada de 760g/m³, fixada com adesivo de poliuretanobicomponente e adicionado uma camada superior moldada no local de resina de poliuretano também bicomponente autonivelante especial na cor vermelha, recoberta com camada de granulos de borracha especial EPDM de alta resistência ao uso (acima de 1,5 a 3,5mm de diâmetro)</v>
      </c>
      <c r="C327" s="241" t="str">
        <f>VLOOKUP(A327,Orçamento!$B$11:$E$328,3,0)</f>
        <v>m²</v>
      </c>
      <c r="D327" s="243">
        <f>VLOOKUP(A327,Orçamento!$B$11:$E$328,4,0)</f>
        <v>17.88</v>
      </c>
    </row>
    <row r="328" spans="1:4" s="177" customFormat="1" ht="45">
      <c r="A328" s="148"/>
      <c r="B328" s="184" t="s">
        <v>2339</v>
      </c>
      <c r="C328" s="149"/>
      <c r="D328" s="143"/>
    </row>
    <row r="329" spans="1:4" s="177" customFormat="1" ht="15.75" thickBot="1">
      <c r="A329" s="150"/>
      <c r="B329" s="157"/>
      <c r="C329" s="151"/>
      <c r="D329" s="152"/>
    </row>
    <row r="330" spans="1:4" ht="15.75" thickBot="1">
      <c r="A330" s="139" t="s">
        <v>1645</v>
      </c>
      <c r="B330" s="140" t="s">
        <v>1646</v>
      </c>
      <c r="C330" s="141"/>
      <c r="D330" s="142"/>
    </row>
    <row r="331" spans="1:4" s="178" customFormat="1" ht="22.5">
      <c r="A331" s="241" t="s">
        <v>2226</v>
      </c>
      <c r="B331" s="242" t="s">
        <v>2227</v>
      </c>
      <c r="C331" s="241" t="str">
        <f>VLOOKUP(A331,Orçamento!$B$11:$E$328,3,0)</f>
        <v>m²</v>
      </c>
      <c r="D331" s="243">
        <f>VLOOKUP(A331,Orçamento!$B$11:$E$328,4,0)</f>
        <v>0.64</v>
      </c>
    </row>
    <row r="332" spans="1:4" s="177" customFormat="1" ht="15.75" customHeight="1">
      <c r="A332" s="148"/>
      <c r="B332" s="184" t="s">
        <v>2228</v>
      </c>
      <c r="C332" s="149"/>
      <c r="D332" s="143"/>
    </row>
    <row r="333" spans="1:4" s="177" customFormat="1" ht="15.75" customHeight="1">
      <c r="A333" s="150"/>
      <c r="B333" s="157"/>
      <c r="C333" s="151"/>
      <c r="D333" s="152"/>
    </row>
    <row r="334" spans="1:4" s="123" customFormat="1" ht="22.5">
      <c r="A334" s="241" t="s">
        <v>1647</v>
      </c>
      <c r="B334" s="242" t="s">
        <v>1468</v>
      </c>
      <c r="C334" s="241" t="str">
        <f>VLOOKUP(A334,Orçamento!$B$11:$E$328,3,0)</f>
        <v xml:space="preserve">m         </v>
      </c>
      <c r="D334" s="243">
        <f>VLOOKUP(A334,Orçamento!$B$11:$E$328,4,0)</f>
        <v>29.26</v>
      </c>
    </row>
    <row r="335" spans="1:4" ht="33.75">
      <c r="A335" s="148"/>
      <c r="B335" s="109" t="s">
        <v>2404</v>
      </c>
      <c r="C335" s="149"/>
      <c r="D335" s="143"/>
    </row>
    <row r="336" spans="1:4">
      <c r="A336" s="150"/>
      <c r="B336" s="157"/>
      <c r="C336" s="151"/>
      <c r="D336" s="152"/>
    </row>
    <row r="337" spans="1:4" s="177" customFormat="1" ht="22.5">
      <c r="A337" s="241" t="s">
        <v>1984</v>
      </c>
      <c r="B337" s="242" t="s">
        <v>1985</v>
      </c>
      <c r="C337" s="241" t="str">
        <f>VLOOKUP(A337,Orçamento!$B$11:$E$328,3,0)</f>
        <v xml:space="preserve">un        </v>
      </c>
      <c r="D337" s="243">
        <f>VLOOKUP(A337,Orçamento!$B$11:$E$328,4,0)</f>
        <v>2</v>
      </c>
    </row>
    <row r="338" spans="1:4" s="177" customFormat="1">
      <c r="A338" s="150"/>
      <c r="B338" s="184" t="s">
        <v>2069</v>
      </c>
      <c r="C338" s="151"/>
      <c r="D338" s="152"/>
    </row>
    <row r="339" spans="1:4" s="177" customFormat="1">
      <c r="A339" s="150"/>
      <c r="B339" s="157"/>
      <c r="C339" s="151"/>
      <c r="D339" s="152"/>
    </row>
    <row r="340" spans="1:4" s="123" customFormat="1">
      <c r="A340" s="241" t="s">
        <v>1648</v>
      </c>
      <c r="B340" s="242" t="s">
        <v>213</v>
      </c>
      <c r="C340" s="241" t="str">
        <f>VLOOKUP(A340,Orçamento!$B$11:$E$328,3,0)</f>
        <v xml:space="preserve">m²        </v>
      </c>
      <c r="D340" s="243">
        <f>VLOOKUP(A340,Orçamento!$B$11:$E$328,4,0)</f>
        <v>1.8</v>
      </c>
    </row>
    <row r="341" spans="1:4">
      <c r="A341" s="148"/>
      <c r="B341" s="109" t="s">
        <v>2225</v>
      </c>
      <c r="C341" s="149"/>
      <c r="D341" s="143"/>
    </row>
    <row r="342" spans="1:4">
      <c r="A342" s="150"/>
      <c r="B342" s="157"/>
      <c r="C342" s="151"/>
      <c r="D342" s="152"/>
    </row>
    <row r="343" spans="1:4" s="177" customFormat="1">
      <c r="A343" s="241" t="s">
        <v>2483</v>
      </c>
      <c r="B343" s="242" t="s">
        <v>2484</v>
      </c>
      <c r="C343" s="241" t="str">
        <f>VLOOKUP(A343,Orçamento!$B$11:$E$328,3,0)</f>
        <v xml:space="preserve">m²        </v>
      </c>
      <c r="D343" s="243">
        <f>VLOOKUP(A343,Orçamento!$B$11:$E$328,4,0)</f>
        <v>27.75</v>
      </c>
    </row>
    <row r="344" spans="1:4" s="177" customFormat="1" ht="45">
      <c r="A344" s="148"/>
      <c r="B344" s="184" t="s">
        <v>2485</v>
      </c>
      <c r="C344" s="149"/>
      <c r="D344" s="143"/>
    </row>
    <row r="345" spans="1:4" s="177" customFormat="1">
      <c r="A345" s="150"/>
      <c r="B345" s="157"/>
      <c r="C345" s="151"/>
      <c r="D345" s="152"/>
    </row>
    <row r="346" spans="1:4" s="123" customFormat="1" ht="22.5">
      <c r="A346" s="241" t="s">
        <v>1649</v>
      </c>
      <c r="B346" s="242" t="s">
        <v>1469</v>
      </c>
      <c r="C346" s="241" t="str">
        <f>VLOOKUP(A346,Orçamento!$B$11:$E$328,3,0)</f>
        <v xml:space="preserve">un        </v>
      </c>
      <c r="D346" s="243">
        <f>VLOOKUP(A346,Orçamento!$B$11:$E$328,4,0)</f>
        <v>3</v>
      </c>
    </row>
    <row r="347" spans="1:4" ht="33.75">
      <c r="A347" s="148"/>
      <c r="B347" s="109" t="s">
        <v>2341</v>
      </c>
      <c r="C347" s="149"/>
      <c r="D347" s="143"/>
    </row>
    <row r="348" spans="1:4">
      <c r="A348" s="150"/>
      <c r="B348" s="157"/>
      <c r="C348" s="151"/>
      <c r="D348" s="152"/>
    </row>
    <row r="349" spans="1:4" s="123" customFormat="1" ht="22.5">
      <c r="A349" s="241" t="s">
        <v>1650</v>
      </c>
      <c r="B349" s="242" t="s">
        <v>148</v>
      </c>
      <c r="C349" s="241" t="str">
        <f>VLOOKUP(A349,Orçamento!$B$11:$E$328,3,0)</f>
        <v xml:space="preserve">un        </v>
      </c>
      <c r="D349" s="243">
        <f>VLOOKUP(A349,Orçamento!$B$11:$E$328,4,0)</f>
        <v>4</v>
      </c>
    </row>
    <row r="350" spans="1:4" ht="45">
      <c r="A350" s="148"/>
      <c r="B350" s="109" t="s">
        <v>2340</v>
      </c>
      <c r="C350" s="149"/>
      <c r="D350" s="143"/>
    </row>
    <row r="351" spans="1:4">
      <c r="A351" s="150"/>
      <c r="B351" s="157"/>
      <c r="C351" s="151"/>
      <c r="D351" s="152"/>
    </row>
    <row r="352" spans="1:4" s="177" customFormat="1" ht="22.5">
      <c r="A352" s="241" t="s">
        <v>2431</v>
      </c>
      <c r="B352" s="242" t="s">
        <v>2432</v>
      </c>
      <c r="C352" s="241" t="str">
        <f>VLOOKUP(A352,Orçamento!$B$11:$E$328,3,0)</f>
        <v xml:space="preserve">un        </v>
      </c>
      <c r="D352" s="243">
        <f>VLOOKUP(A352,Orçamento!$B$11:$E$328,4,0)</f>
        <v>3</v>
      </c>
    </row>
    <row r="353" spans="1:4" s="177" customFormat="1">
      <c r="A353" s="148"/>
      <c r="B353" s="184" t="s">
        <v>2446</v>
      </c>
      <c r="C353" s="149"/>
      <c r="D353" s="143"/>
    </row>
    <row r="354" spans="1:4" s="177" customFormat="1">
      <c r="A354" s="150"/>
      <c r="B354" s="157"/>
      <c r="C354" s="151"/>
      <c r="D354" s="152"/>
    </row>
    <row r="355" spans="1:4" s="177" customFormat="1" ht="22.5">
      <c r="A355" s="241" t="s">
        <v>2444</v>
      </c>
      <c r="B355" s="242" t="s">
        <v>2445</v>
      </c>
      <c r="C355" s="241" t="str">
        <f>VLOOKUP(A355,Orçamento!$B$11:$E$328,3,0)</f>
        <v xml:space="preserve">un        </v>
      </c>
      <c r="D355" s="243">
        <f>VLOOKUP(A355,Orçamento!$B$11:$E$328,4,0)</f>
        <v>1</v>
      </c>
    </row>
    <row r="356" spans="1:4" s="177" customFormat="1">
      <c r="A356" s="148"/>
      <c r="B356" s="184" t="s">
        <v>2447</v>
      </c>
      <c r="C356" s="149"/>
      <c r="D356" s="143"/>
    </row>
    <row r="357" spans="1:4" s="177" customFormat="1">
      <c r="A357" s="150"/>
      <c r="B357" s="157"/>
      <c r="C357" s="151"/>
      <c r="D357" s="152"/>
    </row>
    <row r="358" spans="1:4" s="177" customFormat="1" ht="22.5">
      <c r="A358" s="241" t="s">
        <v>2387</v>
      </c>
      <c r="B358" s="242" t="s">
        <v>2388</v>
      </c>
      <c r="C358" s="241" t="str">
        <f>VLOOKUP(A358,Orçamento!$B$11:$E$328,3,0)</f>
        <v>m²</v>
      </c>
      <c r="D358" s="243">
        <f>VLOOKUP(A358,Orçamento!$B$11:$E$328,4,0)</f>
        <v>18.87</v>
      </c>
    </row>
    <row r="359" spans="1:4" s="177" customFormat="1" ht="96" customHeight="1">
      <c r="A359" s="148"/>
      <c r="B359" s="184" t="s">
        <v>2389</v>
      </c>
      <c r="C359" s="149"/>
      <c r="D359" s="143"/>
    </row>
    <row r="360" spans="1:4" s="177" customFormat="1">
      <c r="A360" s="150"/>
      <c r="B360" s="157"/>
      <c r="C360" s="151"/>
      <c r="D360" s="152"/>
    </row>
    <row r="361" spans="1:4" s="123" customFormat="1" ht="22.5">
      <c r="A361" s="241" t="s">
        <v>1651</v>
      </c>
      <c r="B361" s="242" t="s">
        <v>1470</v>
      </c>
      <c r="C361" s="241" t="str">
        <f>VLOOKUP(A361,Orçamento!$B$11:$E$328,3,0)</f>
        <v xml:space="preserve">un        </v>
      </c>
      <c r="D361" s="243">
        <f>VLOOKUP(A361,Orçamento!$B$11:$E$328,4,0)</f>
        <v>7</v>
      </c>
    </row>
    <row r="362" spans="1:4">
      <c r="A362" s="148"/>
      <c r="B362" s="109" t="s">
        <v>2229</v>
      </c>
      <c r="C362" s="149"/>
      <c r="D362" s="143"/>
    </row>
    <row r="363" spans="1:4">
      <c r="A363" s="150"/>
      <c r="B363" s="157"/>
      <c r="C363" s="151"/>
      <c r="D363" s="152"/>
    </row>
    <row r="364" spans="1:4" s="177" customFormat="1" ht="24" customHeight="1">
      <c r="A364" s="241" t="s">
        <v>2541</v>
      </c>
      <c r="B364" s="242" t="s">
        <v>2568</v>
      </c>
      <c r="C364" s="241" t="str">
        <f>VLOOKUP(A364,Orçamento!$B$11:$E$328,3,0)</f>
        <v>vb</v>
      </c>
      <c r="D364" s="243">
        <f>VLOOKUP(A364,Orçamento!$B$11:$E$328,4,0)</f>
        <v>1</v>
      </c>
    </row>
    <row r="365" spans="1:4" s="177" customFormat="1">
      <c r="A365" s="148"/>
      <c r="B365" s="184" t="s">
        <v>2499</v>
      </c>
      <c r="C365" s="149"/>
      <c r="D365" s="143"/>
    </row>
    <row r="366" spans="1:4" s="177" customFormat="1">
      <c r="A366" s="150"/>
      <c r="B366" s="157"/>
      <c r="C366" s="151"/>
      <c r="D366" s="152"/>
    </row>
    <row r="367" spans="1:4" s="177" customFormat="1" ht="16.5" customHeight="1">
      <c r="A367" s="241" t="s">
        <v>2542</v>
      </c>
      <c r="B367" s="242" t="s">
        <v>2492</v>
      </c>
      <c r="C367" s="241" t="str">
        <f>VLOOKUP(A367,Orçamento!$B$11:$E$328,3,0)</f>
        <v>vb</v>
      </c>
      <c r="D367" s="243">
        <f>VLOOKUP(A367,Orçamento!$B$11:$E$328,4,0)</f>
        <v>1</v>
      </c>
    </row>
    <row r="368" spans="1:4" s="177" customFormat="1">
      <c r="A368" s="148"/>
      <c r="B368" s="184" t="s">
        <v>2500</v>
      </c>
      <c r="C368" s="149"/>
      <c r="D368" s="143"/>
    </row>
    <row r="369" spans="1:4" s="177" customFormat="1">
      <c r="A369" s="150"/>
      <c r="B369" s="157"/>
      <c r="C369" s="151"/>
      <c r="D369" s="152"/>
    </row>
    <row r="370" spans="1:4" s="177" customFormat="1" ht="15" customHeight="1">
      <c r="A370" s="241" t="s">
        <v>2543</v>
      </c>
      <c r="B370" s="242" t="s">
        <v>2566</v>
      </c>
      <c r="C370" s="241" t="str">
        <f>VLOOKUP(A370,Orçamento!$B$11:$E$328,3,0)</f>
        <v>vb</v>
      </c>
      <c r="D370" s="243">
        <f>VLOOKUP(A370,Orçamento!$B$11:$E$328,4,0)</f>
        <v>1</v>
      </c>
    </row>
    <row r="371" spans="1:4" s="177" customFormat="1">
      <c r="A371" s="148"/>
      <c r="B371" s="184" t="s">
        <v>2501</v>
      </c>
      <c r="C371" s="149"/>
      <c r="D371" s="143"/>
    </row>
    <row r="372" spans="1:4" s="177" customFormat="1">
      <c r="A372" s="150"/>
      <c r="B372" s="157"/>
      <c r="C372" s="151"/>
      <c r="D372" s="152"/>
    </row>
    <row r="373" spans="1:4" s="177" customFormat="1" ht="22.5">
      <c r="A373" s="241" t="s">
        <v>2544</v>
      </c>
      <c r="B373" s="242" t="s">
        <v>2567</v>
      </c>
      <c r="C373" s="241" t="str">
        <f>VLOOKUP(A373,Orçamento!$B$11:$E$328,3,0)</f>
        <v>vb</v>
      </c>
      <c r="D373" s="243">
        <f>VLOOKUP(A373,Orçamento!$B$11:$E$328,4,0)</f>
        <v>1</v>
      </c>
    </row>
    <row r="374" spans="1:4" s="177" customFormat="1">
      <c r="A374" s="148"/>
      <c r="B374" s="184" t="s">
        <v>2502</v>
      </c>
      <c r="C374" s="149"/>
      <c r="D374" s="143"/>
    </row>
    <row r="375" spans="1:4" s="177" customFormat="1">
      <c r="A375" s="150"/>
      <c r="B375" s="157"/>
      <c r="C375" s="151"/>
      <c r="D375" s="152"/>
    </row>
    <row r="376" spans="1:4" s="177" customFormat="1" ht="22.5">
      <c r="A376" s="241" t="s">
        <v>2545</v>
      </c>
      <c r="B376" s="242" t="s">
        <v>2493</v>
      </c>
      <c r="C376" s="241" t="str">
        <f>VLOOKUP(A376,Orçamento!$B$11:$E$328,3,0)</f>
        <v>vb</v>
      </c>
      <c r="D376" s="243">
        <f>VLOOKUP(A376,Orçamento!$B$11:$E$328,4,0)</f>
        <v>1</v>
      </c>
    </row>
    <row r="377" spans="1:4" s="177" customFormat="1">
      <c r="A377" s="148"/>
      <c r="B377" s="184" t="s">
        <v>2503</v>
      </c>
      <c r="C377" s="149"/>
      <c r="D377" s="143"/>
    </row>
    <row r="378" spans="1:4" s="177" customFormat="1">
      <c r="A378" s="150"/>
      <c r="B378" s="157"/>
      <c r="C378" s="151"/>
      <c r="D378" s="152"/>
    </row>
    <row r="379" spans="1:4" s="177" customFormat="1">
      <c r="A379" s="241" t="s">
        <v>2546</v>
      </c>
      <c r="B379" s="242" t="s">
        <v>2494</v>
      </c>
      <c r="C379" s="241" t="str">
        <f>VLOOKUP(A379,Orçamento!$B$11:$E$328,3,0)</f>
        <v>vb</v>
      </c>
      <c r="D379" s="243">
        <f>VLOOKUP(A379,Orçamento!$B$11:$E$328,4,0)</f>
        <v>1</v>
      </c>
    </row>
    <row r="380" spans="1:4" s="177" customFormat="1">
      <c r="A380" s="148"/>
      <c r="B380" s="184" t="s">
        <v>2504</v>
      </c>
      <c r="C380" s="149"/>
      <c r="D380" s="143"/>
    </row>
    <row r="381" spans="1:4" s="177" customFormat="1">
      <c r="A381" s="150"/>
      <c r="B381" s="157"/>
      <c r="C381" s="151"/>
      <c r="D381" s="152"/>
    </row>
    <row r="382" spans="1:4" s="177" customFormat="1">
      <c r="A382" s="241" t="s">
        <v>2547</v>
      </c>
      <c r="B382" s="242" t="s">
        <v>2495</v>
      </c>
      <c r="C382" s="241" t="str">
        <f>VLOOKUP(A382,Orçamento!$B$11:$E$328,3,0)</f>
        <v>vb</v>
      </c>
      <c r="D382" s="243">
        <f>VLOOKUP(A382,Orçamento!$B$11:$E$328,4,0)</f>
        <v>1</v>
      </c>
    </row>
    <row r="383" spans="1:4" s="177" customFormat="1">
      <c r="A383" s="148"/>
      <c r="B383" s="184" t="s">
        <v>2505</v>
      </c>
      <c r="C383" s="149"/>
      <c r="D383" s="143"/>
    </row>
    <row r="384" spans="1:4" s="177" customFormat="1">
      <c r="A384" s="150"/>
      <c r="B384" s="157"/>
      <c r="C384" s="151"/>
      <c r="D384" s="152"/>
    </row>
    <row r="385" spans="1:4" s="177" customFormat="1">
      <c r="A385" s="241" t="s">
        <v>2548</v>
      </c>
      <c r="B385" s="242" t="s">
        <v>2496</v>
      </c>
      <c r="C385" s="241" t="str">
        <f>VLOOKUP(A385,Orçamento!$B$11:$E$328,3,0)</f>
        <v>vb</v>
      </c>
      <c r="D385" s="243">
        <f>VLOOKUP(A385,Orçamento!$B$11:$E$328,4,0)</f>
        <v>1</v>
      </c>
    </row>
    <row r="386" spans="1:4" s="177" customFormat="1">
      <c r="A386" s="148"/>
      <c r="B386" s="184" t="s">
        <v>2506</v>
      </c>
      <c r="C386" s="149"/>
      <c r="D386" s="143"/>
    </row>
    <row r="387" spans="1:4" s="177" customFormat="1">
      <c r="A387" s="150"/>
      <c r="B387" s="157"/>
      <c r="C387" s="151"/>
      <c r="D387" s="152"/>
    </row>
    <row r="388" spans="1:4" s="177" customFormat="1">
      <c r="A388" s="241" t="s">
        <v>2549</v>
      </c>
      <c r="B388" s="242" t="s">
        <v>2497</v>
      </c>
      <c r="C388" s="241" t="str">
        <f>VLOOKUP(A388,Orçamento!$B$11:$E$328,3,0)</f>
        <v>vb</v>
      </c>
      <c r="D388" s="243">
        <f>VLOOKUP(A388,Orçamento!$B$11:$E$328,4,0)</f>
        <v>1</v>
      </c>
    </row>
    <row r="389" spans="1:4" s="177" customFormat="1">
      <c r="A389" s="148"/>
      <c r="B389" s="184" t="s">
        <v>2507</v>
      </c>
      <c r="C389" s="149"/>
      <c r="D389" s="143"/>
    </row>
    <row r="390" spans="1:4" s="177" customFormat="1">
      <c r="A390" s="150"/>
      <c r="B390" s="157"/>
      <c r="C390" s="151"/>
      <c r="D390" s="152"/>
    </row>
    <row r="391" spans="1:4" s="177" customFormat="1">
      <c r="A391" s="241" t="s">
        <v>2550</v>
      </c>
      <c r="B391" s="242" t="s">
        <v>2498</v>
      </c>
      <c r="C391" s="241" t="str">
        <f>VLOOKUP(A391,Orçamento!$B$11:$E$328,3,0)</f>
        <v>unid</v>
      </c>
      <c r="D391" s="243">
        <f>VLOOKUP(A391,Orçamento!$B$11:$E$328,4,0)</f>
        <v>7</v>
      </c>
    </row>
    <row r="392" spans="1:4" s="177" customFormat="1">
      <c r="A392" s="148"/>
      <c r="B392" s="184" t="s">
        <v>2509</v>
      </c>
      <c r="C392" s="149"/>
      <c r="D392" s="143"/>
    </row>
    <row r="393" spans="1:4" s="177" customFormat="1" ht="15.75" thickBot="1">
      <c r="A393" s="150"/>
      <c r="B393" s="157"/>
      <c r="C393" s="151"/>
      <c r="D393" s="152"/>
    </row>
    <row r="394" spans="1:4" s="123" customFormat="1" ht="15.75" thickBot="1">
      <c r="A394" s="139" t="s">
        <v>1652</v>
      </c>
      <c r="B394" s="140" t="s">
        <v>1653</v>
      </c>
      <c r="C394" s="141"/>
      <c r="D394" s="142"/>
    </row>
    <row r="395" spans="1:4" s="178" customFormat="1" ht="45">
      <c r="A395" s="241" t="s">
        <v>2343</v>
      </c>
      <c r="B395" s="242" t="s">
        <v>2342</v>
      </c>
      <c r="C395" s="241" t="str">
        <f>VLOOKUP(A395,Orçamento!$B$11:$E$328,3,0)</f>
        <v xml:space="preserve">un        </v>
      </c>
      <c r="D395" s="243">
        <f>VLOOKUP(A395,Orçamento!$B$11:$E$328,4,0)</f>
        <v>1</v>
      </c>
    </row>
    <row r="396" spans="1:4" s="178" customFormat="1">
      <c r="A396" s="148"/>
      <c r="B396" s="184" t="s">
        <v>1776</v>
      </c>
      <c r="C396" s="149"/>
      <c r="D396" s="143"/>
    </row>
    <row r="397" spans="1:4" s="178" customFormat="1">
      <c r="A397" s="148"/>
      <c r="B397" s="184"/>
      <c r="C397" s="149"/>
      <c r="D397" s="143"/>
    </row>
    <row r="398" spans="1:4" ht="22.5">
      <c r="A398" s="241" t="s">
        <v>1654</v>
      </c>
      <c r="B398" s="242" t="s">
        <v>1471</v>
      </c>
      <c r="C398" s="241" t="str">
        <f>VLOOKUP(A398,Orçamento!$B$11:$E$328,3,0)</f>
        <v xml:space="preserve">un        </v>
      </c>
      <c r="D398" s="243">
        <f>VLOOKUP(A398,Orçamento!$B$11:$E$328,4,0)</f>
        <v>1</v>
      </c>
    </row>
    <row r="399" spans="1:4">
      <c r="A399" s="148"/>
      <c r="B399" s="109" t="s">
        <v>1776</v>
      </c>
      <c r="C399" s="149"/>
      <c r="D399" s="143"/>
    </row>
    <row r="400" spans="1:4" s="123" customFormat="1">
      <c r="A400" s="148"/>
      <c r="B400" s="109"/>
      <c r="C400" s="149"/>
      <c r="D400" s="143"/>
    </row>
    <row r="401" spans="1:4" ht="22.5">
      <c r="A401" s="241" t="s">
        <v>1655</v>
      </c>
      <c r="B401" s="242" t="s">
        <v>1472</v>
      </c>
      <c r="C401" s="241" t="str">
        <f>VLOOKUP(A401,Orçamento!$B$11:$E$328,3,0)</f>
        <v xml:space="preserve">un        </v>
      </c>
      <c r="D401" s="243">
        <f>VLOOKUP(A401,Orçamento!$B$11:$E$328,4,0)</f>
        <v>1</v>
      </c>
    </row>
    <row r="402" spans="1:4">
      <c r="A402" s="148"/>
      <c r="B402" s="109" t="s">
        <v>1776</v>
      </c>
      <c r="C402" s="149"/>
      <c r="D402" s="143"/>
    </row>
    <row r="403" spans="1:4" s="123" customFormat="1">
      <c r="A403" s="148"/>
      <c r="B403" s="109"/>
      <c r="C403" s="149"/>
      <c r="D403" s="143"/>
    </row>
    <row r="404" spans="1:4">
      <c r="A404" s="241" t="s">
        <v>1656</v>
      </c>
      <c r="B404" s="242" t="s">
        <v>1473</v>
      </c>
      <c r="C404" s="241" t="str">
        <f>VLOOKUP(A404,Orçamento!$B$11:$E$328,3,0)</f>
        <v xml:space="preserve">un        </v>
      </c>
      <c r="D404" s="243">
        <f>VLOOKUP(A404,Orçamento!$B$11:$E$328,4,0)</f>
        <v>1</v>
      </c>
    </row>
    <row r="405" spans="1:4">
      <c r="A405" s="148"/>
      <c r="B405" s="109" t="s">
        <v>1776</v>
      </c>
      <c r="C405" s="149"/>
      <c r="D405" s="143"/>
    </row>
    <row r="406" spans="1:4" s="123" customFormat="1">
      <c r="A406" s="106"/>
      <c r="B406" s="157"/>
      <c r="C406" s="151"/>
      <c r="D406" s="152"/>
    </row>
    <row r="407" spans="1:4" s="178" customFormat="1" ht="22.5">
      <c r="A407" s="241" t="s">
        <v>2344</v>
      </c>
      <c r="B407" s="242" t="s">
        <v>2345</v>
      </c>
      <c r="C407" s="241" t="str">
        <f>VLOOKUP(A407,Orçamento!$B$11:$E$328,3,0)</f>
        <v xml:space="preserve">un        </v>
      </c>
      <c r="D407" s="243">
        <f>VLOOKUP(A407,Orçamento!$B$11:$E$328,4,0)</f>
        <v>1</v>
      </c>
    </row>
    <row r="408" spans="1:4" s="178" customFormat="1">
      <c r="A408" s="148"/>
      <c r="B408" s="184" t="s">
        <v>1776</v>
      </c>
      <c r="C408" s="149"/>
      <c r="D408" s="143"/>
    </row>
    <row r="409" spans="1:4" s="178" customFormat="1">
      <c r="A409" s="150"/>
      <c r="B409" s="157"/>
      <c r="C409" s="151"/>
      <c r="D409" s="152"/>
    </row>
    <row r="410" spans="1:4" s="178" customFormat="1" ht="22.5">
      <c r="A410" s="241" t="s">
        <v>1986</v>
      </c>
      <c r="B410" s="242" t="s">
        <v>1987</v>
      </c>
      <c r="C410" s="241" t="str">
        <f>VLOOKUP(A410,Orçamento!$B$11:$E$328,3,0)</f>
        <v xml:space="preserve">un        </v>
      </c>
      <c r="D410" s="243">
        <f>VLOOKUP(A410,Orçamento!$B$11:$E$328,4,0)</f>
        <v>1</v>
      </c>
    </row>
    <row r="411" spans="1:4" s="178" customFormat="1">
      <c r="A411" s="148"/>
      <c r="B411" s="184" t="s">
        <v>1776</v>
      </c>
      <c r="C411" s="149"/>
      <c r="D411" s="143"/>
    </row>
    <row r="412" spans="1:4" s="178" customFormat="1">
      <c r="A412" s="150"/>
      <c r="B412" s="157"/>
      <c r="C412" s="151"/>
      <c r="D412" s="152"/>
    </row>
    <row r="413" spans="1:4" s="178" customFormat="1">
      <c r="A413" s="241" t="s">
        <v>1988</v>
      </c>
      <c r="B413" s="242" t="s">
        <v>1989</v>
      </c>
      <c r="C413" s="241" t="str">
        <f>VLOOKUP(A413,Orçamento!$B$11:$E$328,3,0)</f>
        <v xml:space="preserve">un        </v>
      </c>
      <c r="D413" s="243">
        <f>VLOOKUP(A413,Orçamento!$B$11:$E$328,4,0)</f>
        <v>1</v>
      </c>
    </row>
    <row r="414" spans="1:4" s="178" customFormat="1">
      <c r="A414" s="148"/>
      <c r="B414" s="184" t="s">
        <v>1776</v>
      </c>
      <c r="C414" s="149"/>
      <c r="D414" s="143"/>
    </row>
    <row r="415" spans="1:4" s="178" customFormat="1">
      <c r="A415" s="150"/>
      <c r="B415" s="157"/>
      <c r="C415" s="151"/>
      <c r="D415" s="152"/>
    </row>
    <row r="416" spans="1:4">
      <c r="A416" s="241" t="s">
        <v>1657</v>
      </c>
      <c r="B416" s="242" t="s">
        <v>1474</v>
      </c>
      <c r="C416" s="241" t="str">
        <f>VLOOKUP(A416,Orçamento!$B$11:$E$328,3,0)</f>
        <v xml:space="preserve">un        </v>
      </c>
      <c r="D416" s="243">
        <f>VLOOKUP(A416,Orçamento!$B$11:$E$328,4,0)</f>
        <v>6</v>
      </c>
    </row>
    <row r="417" spans="1:4">
      <c r="A417" s="148"/>
      <c r="B417" s="109" t="s">
        <v>2235</v>
      </c>
      <c r="C417" s="149"/>
      <c r="D417" s="143"/>
    </row>
    <row r="418" spans="1:4" s="123" customFormat="1">
      <c r="A418" s="150"/>
      <c r="B418" s="157"/>
      <c r="C418" s="151"/>
      <c r="D418" s="152"/>
    </row>
    <row r="419" spans="1:4">
      <c r="A419" s="241" t="s">
        <v>1658</v>
      </c>
      <c r="B419" s="242" t="s">
        <v>1475</v>
      </c>
      <c r="C419" s="241" t="str">
        <f>VLOOKUP(A419,Orçamento!$B$11:$E$328,3,0)</f>
        <v xml:space="preserve">un        </v>
      </c>
      <c r="D419" s="243">
        <f>VLOOKUP(A419,Orçamento!$B$11:$E$328,4,0)</f>
        <v>500</v>
      </c>
    </row>
    <row r="420" spans="1:4">
      <c r="A420" s="148"/>
      <c r="B420" s="109" t="s">
        <v>2236</v>
      </c>
      <c r="C420" s="149"/>
      <c r="D420" s="143"/>
    </row>
    <row r="421" spans="1:4" s="123" customFormat="1">
      <c r="A421" s="150"/>
      <c r="B421" s="157"/>
      <c r="C421" s="151"/>
      <c r="D421" s="152"/>
    </row>
    <row r="422" spans="1:4" ht="22.5">
      <c r="A422" s="241" t="s">
        <v>1659</v>
      </c>
      <c r="B422" s="242" t="s">
        <v>1476</v>
      </c>
      <c r="C422" s="241" t="str">
        <f>VLOOKUP(A422,Orçamento!$B$11:$E$328,3,0)</f>
        <v xml:space="preserve">un        </v>
      </c>
      <c r="D422" s="243">
        <f>VLOOKUP(A422,Orçamento!$B$11:$E$328,4,0)</f>
        <v>4</v>
      </c>
    </row>
    <row r="423" spans="1:4">
      <c r="A423" s="148"/>
      <c r="B423" s="109" t="s">
        <v>2346</v>
      </c>
      <c r="C423" s="149"/>
      <c r="D423" s="143"/>
    </row>
    <row r="424" spans="1:4" s="123" customFormat="1">
      <c r="A424" s="150"/>
      <c r="B424" s="157"/>
      <c r="C424" s="151"/>
      <c r="D424" s="152"/>
    </row>
    <row r="425" spans="1:4">
      <c r="A425" s="241" t="s">
        <v>2347</v>
      </c>
      <c r="B425" s="242" t="s">
        <v>256</v>
      </c>
      <c r="C425" s="241" t="str">
        <f>VLOOKUP(A425,Orçamento!$B$11:$E$328,3,0)</f>
        <v xml:space="preserve">m         </v>
      </c>
      <c r="D425" s="243">
        <f>VLOOKUP(A425,Orçamento!$B$11:$E$328,4,0)</f>
        <v>40</v>
      </c>
    </row>
    <row r="426" spans="1:4">
      <c r="A426" s="148"/>
      <c r="B426" s="109" t="s">
        <v>2044</v>
      </c>
      <c r="C426" s="149"/>
      <c r="D426" s="143"/>
    </row>
    <row r="427" spans="1:4">
      <c r="A427" s="150"/>
      <c r="B427" s="157"/>
      <c r="C427" s="151"/>
      <c r="D427" s="152"/>
    </row>
    <row r="428" spans="1:4" s="123" customFormat="1">
      <c r="A428" s="241" t="s">
        <v>1660</v>
      </c>
      <c r="B428" s="242" t="s">
        <v>1477</v>
      </c>
      <c r="C428" s="241" t="str">
        <f>VLOOKUP(A428,Orçamento!$B$11:$E$328,3,0)</f>
        <v xml:space="preserve">m         </v>
      </c>
      <c r="D428" s="243">
        <f>VLOOKUP(A428,Orçamento!$B$11:$E$328,4,0)</f>
        <v>40</v>
      </c>
    </row>
    <row r="429" spans="1:4">
      <c r="A429" s="148"/>
      <c r="B429" s="109" t="s">
        <v>2044</v>
      </c>
      <c r="C429" s="149"/>
      <c r="D429" s="143"/>
    </row>
    <row r="430" spans="1:4">
      <c r="A430" s="150"/>
      <c r="B430" s="157"/>
      <c r="C430" s="151"/>
      <c r="D430" s="152"/>
    </row>
    <row r="431" spans="1:4" s="177" customFormat="1" ht="22.5">
      <c r="A431" s="241" t="s">
        <v>2047</v>
      </c>
      <c r="B431" s="242" t="s">
        <v>2048</v>
      </c>
      <c r="C431" s="241" t="str">
        <f>VLOOKUP(A431,Orçamento!$B$11:$E$328,3,0)</f>
        <v xml:space="preserve">un        </v>
      </c>
      <c r="D431" s="243">
        <f>VLOOKUP(A431,Orçamento!$B$11:$E$328,4,0)</f>
        <v>3</v>
      </c>
    </row>
    <row r="432" spans="1:4" s="177" customFormat="1">
      <c r="A432" s="150"/>
      <c r="B432" s="184" t="s">
        <v>2403</v>
      </c>
      <c r="C432" s="151"/>
      <c r="D432" s="152"/>
    </row>
    <row r="433" spans="1:4" s="177" customFormat="1">
      <c r="A433" s="150"/>
      <c r="B433" s="157"/>
      <c r="C433" s="151"/>
      <c r="D433" s="152"/>
    </row>
    <row r="434" spans="1:4" s="123" customFormat="1" ht="22.5">
      <c r="A434" s="241" t="s">
        <v>1661</v>
      </c>
      <c r="B434" s="242" t="s">
        <v>1478</v>
      </c>
      <c r="C434" s="241" t="str">
        <f>VLOOKUP(A434,Orçamento!$B$11:$E$328,3,0)</f>
        <v xml:space="preserve">un        </v>
      </c>
      <c r="D434" s="243">
        <f>VLOOKUP(A434,Orçamento!$B$11:$E$328,4,0)</f>
        <v>2</v>
      </c>
    </row>
    <row r="435" spans="1:4">
      <c r="A435" s="148"/>
      <c r="B435" s="109" t="s">
        <v>2237</v>
      </c>
      <c r="C435" s="149"/>
      <c r="D435" s="143"/>
    </row>
    <row r="436" spans="1:4">
      <c r="A436" s="150"/>
      <c r="B436" s="157"/>
      <c r="C436" s="151"/>
      <c r="D436" s="152"/>
    </row>
    <row r="437" spans="1:4" s="123" customFormat="1" ht="22.5">
      <c r="A437" s="241" t="s">
        <v>1662</v>
      </c>
      <c r="B437" s="242" t="s">
        <v>1479</v>
      </c>
      <c r="C437" s="241" t="str">
        <f>VLOOKUP(A437,Orçamento!$B$11:$E$328,3,0)</f>
        <v xml:space="preserve">un        </v>
      </c>
      <c r="D437" s="243">
        <f>VLOOKUP(A437,Orçamento!$B$11:$E$328,4,0)</f>
        <v>6</v>
      </c>
    </row>
    <row r="438" spans="1:4">
      <c r="A438" s="148"/>
      <c r="B438" s="109" t="s">
        <v>2238</v>
      </c>
      <c r="C438" s="149"/>
      <c r="D438" s="143"/>
    </row>
    <row r="439" spans="1:4">
      <c r="A439" s="150"/>
      <c r="B439" s="157"/>
      <c r="C439" s="151"/>
      <c r="D439" s="152"/>
    </row>
    <row r="440" spans="1:4" s="177" customFormat="1" ht="22.5">
      <c r="A440" s="241" t="s">
        <v>2046</v>
      </c>
      <c r="B440" s="242" t="s">
        <v>2045</v>
      </c>
      <c r="C440" s="241" t="str">
        <f>VLOOKUP(A440,Orçamento!$B$11:$E$328,3,0)</f>
        <v xml:space="preserve">un        </v>
      </c>
      <c r="D440" s="243">
        <f>VLOOKUP(A440,Orçamento!$B$11:$E$328,4,0)</f>
        <v>1</v>
      </c>
    </row>
    <row r="441" spans="1:4" s="177" customFormat="1">
      <c r="A441" s="150"/>
      <c r="B441" s="184" t="s">
        <v>2043</v>
      </c>
      <c r="C441" s="151"/>
      <c r="D441" s="152"/>
    </row>
    <row r="442" spans="1:4" s="177" customFormat="1">
      <c r="A442" s="150"/>
      <c r="B442" s="157"/>
      <c r="C442" s="151"/>
      <c r="D442" s="152"/>
    </row>
    <row r="443" spans="1:4" s="177" customFormat="1" ht="22.5">
      <c r="A443" s="241" t="s">
        <v>1990</v>
      </c>
      <c r="B443" s="242" t="s">
        <v>1991</v>
      </c>
      <c r="C443" s="241" t="str">
        <f>VLOOKUP(A443,Orçamento!$B$11:$E$328,3,0)</f>
        <v xml:space="preserve">un        </v>
      </c>
      <c r="D443" s="243">
        <f>VLOOKUP(A443,Orçamento!$B$11:$E$328,4,0)</f>
        <v>2</v>
      </c>
    </row>
    <row r="444" spans="1:4" s="177" customFormat="1">
      <c r="A444" s="106"/>
      <c r="B444" s="184" t="s">
        <v>2042</v>
      </c>
      <c r="C444" s="151"/>
      <c r="D444" s="152"/>
    </row>
    <row r="445" spans="1:4" s="177" customFormat="1">
      <c r="A445" s="150"/>
      <c r="B445" s="157"/>
      <c r="C445" s="151"/>
      <c r="D445" s="152"/>
    </row>
    <row r="446" spans="1:4" s="123" customFormat="1" ht="22.5">
      <c r="A446" s="241" t="s">
        <v>1663</v>
      </c>
      <c r="B446" s="242" t="s">
        <v>1480</v>
      </c>
      <c r="C446" s="241" t="str">
        <f>VLOOKUP(A446,Orçamento!$B$11:$E$328,3,0)</f>
        <v xml:space="preserve">un        </v>
      </c>
      <c r="D446" s="243">
        <f>VLOOKUP(A446,Orçamento!$B$11:$E$328,4,0)</f>
        <v>6</v>
      </c>
    </row>
    <row r="447" spans="1:4">
      <c r="A447" s="148"/>
      <c r="B447" s="109" t="s">
        <v>2238</v>
      </c>
      <c r="C447" s="149"/>
      <c r="D447" s="143"/>
    </row>
    <row r="448" spans="1:4">
      <c r="A448" s="150"/>
      <c r="B448" s="157"/>
      <c r="C448" s="151"/>
      <c r="D448" s="152"/>
    </row>
    <row r="449" spans="1:4" s="123" customFormat="1" ht="22.5">
      <c r="A449" s="241" t="s">
        <v>1664</v>
      </c>
      <c r="B449" s="242" t="s">
        <v>1481</v>
      </c>
      <c r="C449" s="241" t="str">
        <f>VLOOKUP(A449,Orçamento!$B$11:$E$328,3,0)</f>
        <v xml:space="preserve">un        </v>
      </c>
      <c r="D449" s="243">
        <f>VLOOKUP(A449,Orçamento!$B$11:$E$328,4,0)</f>
        <v>5</v>
      </c>
    </row>
    <row r="450" spans="1:4">
      <c r="A450" s="148"/>
      <c r="B450" s="109" t="s">
        <v>2239</v>
      </c>
      <c r="C450" s="149"/>
      <c r="D450" s="143"/>
    </row>
    <row r="451" spans="1:4">
      <c r="A451" s="150"/>
      <c r="B451" s="157"/>
      <c r="C451" s="151"/>
      <c r="D451" s="152"/>
    </row>
    <row r="452" spans="1:4" s="123" customFormat="1">
      <c r="A452" s="241" t="s">
        <v>1665</v>
      </c>
      <c r="B452" s="242" t="s">
        <v>274</v>
      </c>
      <c r="C452" s="241" t="str">
        <f>VLOOKUP(A452,Orçamento!$B$11:$E$328,3,0)</f>
        <v>m</v>
      </c>
      <c r="D452" s="243">
        <f>VLOOKUP(A452,Orçamento!$B$11:$E$328,4,0)</f>
        <v>30</v>
      </c>
    </row>
    <row r="453" spans="1:4">
      <c r="A453" s="148"/>
      <c r="B453" s="109" t="s">
        <v>2349</v>
      </c>
      <c r="C453" s="149"/>
      <c r="D453" s="143"/>
    </row>
    <row r="454" spans="1:4">
      <c r="A454" s="150"/>
      <c r="B454" s="157"/>
      <c r="C454" s="151"/>
      <c r="D454" s="152"/>
    </row>
    <row r="455" spans="1:4" s="123" customFormat="1" ht="22.5">
      <c r="A455" s="241" t="s">
        <v>1666</v>
      </c>
      <c r="B455" s="242" t="s">
        <v>1482</v>
      </c>
      <c r="C455" s="241" t="str">
        <f>VLOOKUP(A455,Orçamento!$B$11:$E$328,3,0)</f>
        <v xml:space="preserve">un        </v>
      </c>
      <c r="D455" s="243">
        <f>VLOOKUP(A455,Orçamento!$B$11:$E$328,4,0)</f>
        <v>1</v>
      </c>
    </row>
    <row r="456" spans="1:4">
      <c r="A456" s="148"/>
      <c r="B456" s="109" t="s">
        <v>2019</v>
      </c>
      <c r="C456" s="149"/>
      <c r="D456" s="143"/>
    </row>
    <row r="457" spans="1:4">
      <c r="A457" s="150"/>
      <c r="B457" s="157"/>
      <c r="C457" s="151"/>
      <c r="D457" s="152"/>
    </row>
    <row r="458" spans="1:4" s="123" customFormat="1" ht="22.5">
      <c r="A458" s="241" t="s">
        <v>1667</v>
      </c>
      <c r="B458" s="242" t="s">
        <v>1483</v>
      </c>
      <c r="C458" s="241" t="str">
        <f>VLOOKUP(A458,Orçamento!$B$11:$E$328,3,0)</f>
        <v xml:space="preserve">un        </v>
      </c>
      <c r="D458" s="243">
        <f>VLOOKUP(A458,Orçamento!$B$11:$E$328,4,0)</f>
        <v>5</v>
      </c>
    </row>
    <row r="459" spans="1:4">
      <c r="A459" s="148"/>
      <c r="B459" s="109" t="s">
        <v>2240</v>
      </c>
      <c r="C459" s="149"/>
      <c r="D459" s="143"/>
    </row>
    <row r="460" spans="1:4">
      <c r="A460" s="150"/>
      <c r="B460" s="157"/>
      <c r="C460" s="151"/>
      <c r="D460" s="152"/>
    </row>
    <row r="461" spans="1:4" s="177" customFormat="1" ht="15" customHeight="1">
      <c r="A461" s="241" t="s">
        <v>2449</v>
      </c>
      <c r="B461" s="242" t="s">
        <v>2448</v>
      </c>
      <c r="C461" s="241" t="str">
        <f>VLOOKUP(A461,Orçamento!$B$11:$E$328,3,0)</f>
        <v xml:space="preserve">kg        </v>
      </c>
      <c r="D461" s="243">
        <f>VLOOKUP(A461,Orçamento!$B$11:$E$328,4,0)</f>
        <v>2700</v>
      </c>
    </row>
    <row r="462" spans="1:4" s="177" customFormat="1" ht="33.75">
      <c r="A462" s="148"/>
      <c r="B462" s="184" t="s">
        <v>2523</v>
      </c>
      <c r="C462" s="149"/>
      <c r="D462" s="143"/>
    </row>
    <row r="463" spans="1:4" s="177" customFormat="1">
      <c r="A463" s="150"/>
      <c r="B463" s="157"/>
      <c r="C463" s="151"/>
      <c r="D463" s="152"/>
    </row>
    <row r="464" spans="1:4" s="123" customFormat="1">
      <c r="A464" s="241" t="s">
        <v>1668</v>
      </c>
      <c r="B464" s="242" t="s">
        <v>1484</v>
      </c>
      <c r="C464" s="241" t="str">
        <f>VLOOKUP(A464,Orçamento!$B$11:$E$328,3,0)</f>
        <v xml:space="preserve">un        </v>
      </c>
      <c r="D464" s="243">
        <f>VLOOKUP(A464,Orçamento!$B$11:$E$328,4,0)</f>
        <v>1</v>
      </c>
    </row>
    <row r="465" spans="1:4">
      <c r="A465" s="148"/>
      <c r="B465" s="109" t="s">
        <v>2011</v>
      </c>
      <c r="C465" s="149"/>
      <c r="D465" s="143"/>
    </row>
    <row r="466" spans="1:4">
      <c r="A466" s="150"/>
      <c r="B466" s="157"/>
      <c r="C466" s="151"/>
      <c r="D466" s="152"/>
    </row>
    <row r="467" spans="1:4" s="123" customFormat="1" ht="22.5">
      <c r="A467" s="241" t="s">
        <v>1669</v>
      </c>
      <c r="B467" s="242" t="s">
        <v>1485</v>
      </c>
      <c r="C467" s="241" t="str">
        <f>VLOOKUP(A467,Orçamento!$B$11:$E$328,3,0)</f>
        <v xml:space="preserve">un        </v>
      </c>
      <c r="D467" s="243">
        <f>VLOOKUP(A467,Orçamento!$B$11:$E$328,4,0)</f>
        <v>2</v>
      </c>
    </row>
    <row r="468" spans="1:4">
      <c r="A468" s="148"/>
      <c r="B468" s="109" t="s">
        <v>2012</v>
      </c>
      <c r="C468" s="149"/>
      <c r="D468" s="143"/>
    </row>
    <row r="469" spans="1:4">
      <c r="A469" s="150"/>
      <c r="B469" s="157"/>
      <c r="C469" s="151"/>
      <c r="D469" s="152"/>
    </row>
    <row r="470" spans="1:4" s="123" customFormat="1" ht="22.5">
      <c r="A470" s="241" t="s">
        <v>1671</v>
      </c>
      <c r="B470" s="242" t="s">
        <v>1486</v>
      </c>
      <c r="C470" s="241" t="str">
        <f>VLOOKUP(A470,Orçamento!$B$11:$E$328,3,0)</f>
        <v xml:space="preserve">un        </v>
      </c>
      <c r="D470" s="243">
        <f>VLOOKUP(A470,Orçamento!$B$11:$E$328,4,0)</f>
        <v>2</v>
      </c>
    </row>
    <row r="471" spans="1:4">
      <c r="A471" s="148"/>
      <c r="B471" s="109" t="s">
        <v>2351</v>
      </c>
      <c r="C471" s="149"/>
      <c r="D471" s="143"/>
    </row>
    <row r="472" spans="1:4">
      <c r="A472" s="150"/>
      <c r="B472" s="157"/>
      <c r="C472" s="151"/>
      <c r="D472" s="152"/>
    </row>
    <row r="473" spans="1:4" s="123" customFormat="1" ht="22.5">
      <c r="A473" s="241" t="s">
        <v>1672</v>
      </c>
      <c r="B473" s="242" t="s">
        <v>1487</v>
      </c>
      <c r="C473" s="241" t="str">
        <f>VLOOKUP(A473,Orçamento!$B$11:$E$328,3,0)</f>
        <v xml:space="preserve">un        </v>
      </c>
      <c r="D473" s="243">
        <f>VLOOKUP(A473,Orçamento!$B$11:$E$328,4,0)</f>
        <v>3</v>
      </c>
    </row>
    <row r="474" spans="1:4">
      <c r="A474" s="148"/>
      <c r="B474" s="109" t="s">
        <v>2350</v>
      </c>
      <c r="C474" s="149"/>
      <c r="D474" s="143"/>
    </row>
    <row r="475" spans="1:4">
      <c r="A475" s="150"/>
      <c r="B475" s="157"/>
      <c r="C475" s="151"/>
      <c r="D475" s="152"/>
    </row>
    <row r="476" spans="1:4" s="123" customFormat="1">
      <c r="A476" s="241" t="s">
        <v>1673</v>
      </c>
      <c r="B476" s="242" t="s">
        <v>342</v>
      </c>
      <c r="C476" s="241" t="str">
        <f>VLOOKUP(A476,Orçamento!$B$11:$E$328,3,0)</f>
        <v xml:space="preserve">un        </v>
      </c>
      <c r="D476" s="243">
        <f>VLOOKUP(A476,Orçamento!$B$11:$E$328,4,0)</f>
        <v>65</v>
      </c>
    </row>
    <row r="477" spans="1:4">
      <c r="A477" s="148"/>
      <c r="B477" s="109" t="s">
        <v>2352</v>
      </c>
      <c r="C477" s="149"/>
      <c r="D477" s="143"/>
    </row>
    <row r="478" spans="1:4">
      <c r="A478" s="150"/>
      <c r="B478" s="157"/>
      <c r="C478" s="151"/>
      <c r="D478" s="152"/>
    </row>
    <row r="479" spans="1:4" s="123" customFormat="1">
      <c r="A479" s="241" t="s">
        <v>2230</v>
      </c>
      <c r="B479" s="242" t="s">
        <v>2231</v>
      </c>
      <c r="C479" s="241" t="str">
        <f>VLOOKUP(A479,Orçamento!$B$11:$E$328,3,0)</f>
        <v xml:space="preserve">un        </v>
      </c>
      <c r="D479" s="243">
        <f>VLOOKUP(A479,Orçamento!$B$11:$E$328,4,0)</f>
        <v>17</v>
      </c>
    </row>
    <row r="480" spans="1:4">
      <c r="A480" s="148"/>
      <c r="B480" s="109" t="s">
        <v>2354</v>
      </c>
      <c r="C480" s="149"/>
      <c r="D480" s="143"/>
    </row>
    <row r="481" spans="1:4">
      <c r="A481" s="150"/>
      <c r="B481" s="157"/>
      <c r="C481" s="151"/>
      <c r="D481" s="152"/>
    </row>
    <row r="482" spans="1:4" s="123" customFormat="1">
      <c r="A482" s="241" t="s">
        <v>1674</v>
      </c>
      <c r="B482" s="242" t="s">
        <v>1488</v>
      </c>
      <c r="C482" s="241" t="str">
        <f>VLOOKUP(A482,Orçamento!$B$11:$E$328,3,0)</f>
        <v xml:space="preserve">un        </v>
      </c>
      <c r="D482" s="243">
        <f>VLOOKUP(A482,Orçamento!$B$11:$E$328,4,0)</f>
        <v>17</v>
      </c>
    </row>
    <row r="483" spans="1:4">
      <c r="A483" s="148"/>
      <c r="B483" s="109" t="s">
        <v>2353</v>
      </c>
      <c r="C483" s="149"/>
      <c r="D483" s="143"/>
    </row>
    <row r="484" spans="1:4">
      <c r="A484" s="150"/>
      <c r="B484" s="157"/>
      <c r="C484" s="151"/>
      <c r="D484" s="152"/>
    </row>
    <row r="485" spans="1:4" s="123" customFormat="1">
      <c r="A485" s="241" t="s">
        <v>1675</v>
      </c>
      <c r="B485" s="242" t="s">
        <v>1489</v>
      </c>
      <c r="C485" s="241" t="str">
        <f>VLOOKUP(A485,Orçamento!$B$11:$E$328,3,0)</f>
        <v xml:space="preserve">un        </v>
      </c>
      <c r="D485" s="243">
        <f>VLOOKUP(A485,Orçamento!$B$11:$E$328,4,0)</f>
        <v>6</v>
      </c>
    </row>
    <row r="486" spans="1:4">
      <c r="A486" s="148"/>
      <c r="B486" s="109" t="s">
        <v>1779</v>
      </c>
      <c r="C486" s="149"/>
      <c r="D486" s="143"/>
    </row>
    <row r="487" spans="1:4">
      <c r="A487" s="150"/>
      <c r="B487" s="157"/>
      <c r="C487" s="151"/>
      <c r="D487" s="152"/>
    </row>
    <row r="488" spans="1:4" s="177" customFormat="1">
      <c r="A488" s="241" t="s">
        <v>2355</v>
      </c>
      <c r="B488" s="242" t="s">
        <v>2357</v>
      </c>
      <c r="C488" s="241" t="str">
        <f>VLOOKUP(A488,Orçamento!$B$11:$E$328,3,0)</f>
        <v xml:space="preserve">un        </v>
      </c>
      <c r="D488" s="243">
        <f>VLOOKUP(A488,Orçamento!$B$11:$E$328,4,0)</f>
        <v>1</v>
      </c>
    </row>
    <row r="489" spans="1:4" s="177" customFormat="1">
      <c r="A489" s="148"/>
      <c r="B489" s="184" t="s">
        <v>2356</v>
      </c>
      <c r="C489" s="149"/>
      <c r="D489" s="143"/>
    </row>
    <row r="490" spans="1:4" s="177" customFormat="1">
      <c r="A490" s="150"/>
      <c r="B490" s="157"/>
      <c r="C490" s="151"/>
      <c r="D490" s="152"/>
    </row>
    <row r="491" spans="1:4" s="123" customFormat="1">
      <c r="A491" s="241" t="s">
        <v>1676</v>
      </c>
      <c r="B491" s="242" t="s">
        <v>280</v>
      </c>
      <c r="C491" s="241" t="str">
        <f>VLOOKUP(A491,Orçamento!$B$11:$E$328,3,0)</f>
        <v xml:space="preserve">un        </v>
      </c>
      <c r="D491" s="243">
        <f>VLOOKUP(A491,Orçamento!$B$11:$E$328,4,0)</f>
        <v>5</v>
      </c>
    </row>
    <row r="492" spans="1:4">
      <c r="A492" s="148"/>
      <c r="B492" s="109" t="s">
        <v>2358</v>
      </c>
      <c r="C492" s="149"/>
      <c r="D492" s="143"/>
    </row>
    <row r="493" spans="1:4">
      <c r="A493" s="150"/>
      <c r="B493" s="157"/>
      <c r="C493" s="151"/>
      <c r="D493" s="152"/>
    </row>
    <row r="494" spans="1:4" s="123" customFormat="1" ht="22.5">
      <c r="A494" s="241" t="s">
        <v>1677</v>
      </c>
      <c r="B494" s="242" t="s">
        <v>1490</v>
      </c>
      <c r="C494" s="241" t="str">
        <f>VLOOKUP(A494,Orçamento!$B$11:$E$328,3,0)</f>
        <v xml:space="preserve">m         </v>
      </c>
      <c r="D494" s="243">
        <f>VLOOKUP(A494,Orçamento!$B$11:$E$328,4,0)</f>
        <v>2000</v>
      </c>
    </row>
    <row r="495" spans="1:4">
      <c r="A495" s="148"/>
      <c r="B495" s="109" t="s">
        <v>2359</v>
      </c>
      <c r="C495" s="149"/>
      <c r="D495" s="143"/>
    </row>
    <row r="496" spans="1:4">
      <c r="A496" s="150"/>
      <c r="B496" s="157"/>
      <c r="C496" s="151"/>
      <c r="D496" s="152"/>
    </row>
    <row r="497" spans="1:4" s="123" customFormat="1" ht="22.5">
      <c r="A497" s="241" t="s">
        <v>1678</v>
      </c>
      <c r="B497" s="242" t="s">
        <v>1491</v>
      </c>
      <c r="C497" s="241" t="str">
        <f>VLOOKUP(A497,Orçamento!$B$11:$E$328,3,0)</f>
        <v xml:space="preserve">m         </v>
      </c>
      <c r="D497" s="243">
        <f>VLOOKUP(A497,Orçamento!$B$11:$E$328,4,0)</f>
        <v>3000</v>
      </c>
    </row>
    <row r="498" spans="1:4">
      <c r="A498" s="148"/>
      <c r="B498" s="109" t="s">
        <v>2360</v>
      </c>
      <c r="C498" s="149"/>
      <c r="D498" s="143"/>
    </row>
    <row r="499" spans="1:4">
      <c r="A499" s="150"/>
      <c r="B499" s="157"/>
      <c r="C499" s="151"/>
      <c r="D499" s="152"/>
    </row>
    <row r="500" spans="1:4" s="123" customFormat="1" ht="22.5">
      <c r="A500" s="241" t="s">
        <v>1679</v>
      </c>
      <c r="B500" s="242" t="s">
        <v>1492</v>
      </c>
      <c r="C500" s="241" t="str">
        <f>VLOOKUP(A500,Orçamento!$B$11:$E$328,3,0)</f>
        <v xml:space="preserve">m         </v>
      </c>
      <c r="D500" s="243">
        <f>VLOOKUP(A500,Orçamento!$B$11:$E$328,4,0)</f>
        <v>3800</v>
      </c>
    </row>
    <row r="501" spans="1:4">
      <c r="A501" s="148"/>
      <c r="B501" s="109" t="s">
        <v>2361</v>
      </c>
      <c r="C501" s="149"/>
      <c r="D501" s="143"/>
    </row>
    <row r="502" spans="1:4">
      <c r="A502" s="150"/>
      <c r="B502" s="157"/>
      <c r="C502" s="151"/>
      <c r="D502" s="152"/>
    </row>
    <row r="503" spans="1:4" s="123" customFormat="1" ht="22.5">
      <c r="A503" s="241" t="s">
        <v>1680</v>
      </c>
      <c r="B503" s="242" t="s">
        <v>1493</v>
      </c>
      <c r="C503" s="241" t="str">
        <f>VLOOKUP(A503,Orçamento!$B$11:$E$328,3,0)</f>
        <v xml:space="preserve">m         </v>
      </c>
      <c r="D503" s="243">
        <f>VLOOKUP(A503,Orçamento!$B$11:$E$328,4,0)</f>
        <v>500</v>
      </c>
    </row>
    <row r="504" spans="1:4">
      <c r="A504" s="148"/>
      <c r="B504" s="109" t="s">
        <v>1780</v>
      </c>
      <c r="C504" s="149"/>
      <c r="D504" s="143"/>
    </row>
    <row r="505" spans="1:4">
      <c r="A505" s="150"/>
      <c r="B505" s="157"/>
      <c r="C505" s="151"/>
      <c r="D505" s="152"/>
    </row>
    <row r="506" spans="1:4" s="178" customFormat="1" ht="22.5">
      <c r="A506" s="241" t="s">
        <v>2232</v>
      </c>
      <c r="B506" s="242" t="s">
        <v>2233</v>
      </c>
      <c r="C506" s="241" t="str">
        <f>VLOOKUP(A506,Orçamento!$B$11:$E$328,3,0)</f>
        <v>m</v>
      </c>
      <c r="D506" s="243">
        <f>VLOOKUP(A506,Orçamento!$B$11:$E$328,4,0)</f>
        <v>500</v>
      </c>
    </row>
    <row r="507" spans="1:4" s="177" customFormat="1">
      <c r="A507" s="148"/>
      <c r="B507" s="184" t="s">
        <v>2234</v>
      </c>
      <c r="C507" s="149"/>
      <c r="D507" s="143"/>
    </row>
    <row r="508" spans="1:4" s="177" customFormat="1">
      <c r="A508" s="150"/>
      <c r="B508" s="157"/>
      <c r="C508" s="151"/>
      <c r="D508" s="152"/>
    </row>
    <row r="509" spans="1:4" s="177" customFormat="1" ht="22.5">
      <c r="A509" s="241" t="s">
        <v>2362</v>
      </c>
      <c r="B509" s="242" t="s">
        <v>2364</v>
      </c>
      <c r="C509" s="241" t="str">
        <f>VLOOKUP(A509,Orçamento!$B$11:$E$328,3,0)</f>
        <v>m</v>
      </c>
      <c r="D509" s="243">
        <f>VLOOKUP(A509,Orçamento!$B$11:$E$328,4,0)</f>
        <v>500</v>
      </c>
    </row>
    <row r="510" spans="1:4" s="177" customFormat="1">
      <c r="A510" s="148"/>
      <c r="B510" s="184" t="s">
        <v>2366</v>
      </c>
      <c r="C510" s="149"/>
      <c r="D510" s="143"/>
    </row>
    <row r="511" spans="1:4" s="177" customFormat="1">
      <c r="A511" s="150"/>
      <c r="B511" s="157"/>
      <c r="C511" s="151"/>
      <c r="D511" s="152"/>
    </row>
    <row r="512" spans="1:4" s="177" customFormat="1" ht="22.5">
      <c r="A512" s="241" t="s">
        <v>2363</v>
      </c>
      <c r="B512" s="242" t="s">
        <v>2365</v>
      </c>
      <c r="C512" s="241" t="str">
        <f>VLOOKUP(A512,Orçamento!$B$11:$E$328,3,0)</f>
        <v>m</v>
      </c>
      <c r="D512" s="243">
        <f>VLOOKUP(A512,Orçamento!$B$11:$E$328,4,0)</f>
        <v>500</v>
      </c>
    </row>
    <row r="513" spans="1:4" s="177" customFormat="1">
      <c r="A513" s="148"/>
      <c r="B513" s="184" t="s">
        <v>2366</v>
      </c>
      <c r="C513" s="149"/>
      <c r="D513" s="143"/>
    </row>
    <row r="514" spans="1:4" s="177" customFormat="1">
      <c r="A514" s="150"/>
      <c r="B514" s="157"/>
      <c r="C514" s="151"/>
      <c r="D514" s="152"/>
    </row>
    <row r="515" spans="1:4" s="123" customFormat="1" ht="22.5">
      <c r="A515" s="241" t="s">
        <v>2080</v>
      </c>
      <c r="B515" s="242" t="s">
        <v>2079</v>
      </c>
      <c r="C515" s="241" t="str">
        <f>VLOOKUP(A515,Orçamento!$B$11:$E$328,3,0)</f>
        <v xml:space="preserve">m         </v>
      </c>
      <c r="D515" s="243">
        <f>VLOOKUP(A515,Orçamento!$B$11:$E$328,4,0)</f>
        <v>500</v>
      </c>
    </row>
    <row r="516" spans="1:4">
      <c r="A516" s="148"/>
      <c r="B516" s="109" t="s">
        <v>1781</v>
      </c>
      <c r="C516" s="149"/>
      <c r="D516" s="143"/>
    </row>
    <row r="517" spans="1:4">
      <c r="A517" s="150"/>
      <c r="B517" s="157"/>
      <c r="C517" s="151"/>
      <c r="D517" s="152"/>
    </row>
    <row r="518" spans="1:4" s="177" customFormat="1" ht="45">
      <c r="A518" s="241" t="s">
        <v>2051</v>
      </c>
      <c r="B518" s="242" t="s">
        <v>2052</v>
      </c>
      <c r="C518" s="241" t="str">
        <f>VLOOKUP(A518,Orçamento!$B$11:$E$328,3,0)</f>
        <v xml:space="preserve">un        </v>
      </c>
      <c r="D518" s="243">
        <f>VLOOKUP(A518,Orçamento!$B$11:$E$328,4,0)</f>
        <v>1</v>
      </c>
    </row>
    <row r="519" spans="1:4" s="177" customFormat="1">
      <c r="A519" s="150"/>
      <c r="B519" s="184" t="s">
        <v>2053</v>
      </c>
      <c r="C519" s="151"/>
      <c r="D519" s="152"/>
    </row>
    <row r="520" spans="1:4" s="177" customFormat="1">
      <c r="A520" s="150"/>
      <c r="B520" s="157"/>
      <c r="C520" s="151"/>
      <c r="D520" s="152"/>
    </row>
    <row r="521" spans="1:4" s="123" customFormat="1" ht="22.5">
      <c r="A521" s="241" t="s">
        <v>1681</v>
      </c>
      <c r="B521" s="242" t="s">
        <v>1494</v>
      </c>
      <c r="C521" s="241" t="str">
        <f>VLOOKUP(A521,Orçamento!$B$11:$E$328,3,0)</f>
        <v xml:space="preserve">un        </v>
      </c>
      <c r="D521" s="243">
        <f>VLOOKUP(A521,Orçamento!$B$11:$E$328,4,0)</f>
        <v>1</v>
      </c>
    </row>
    <row r="522" spans="1:4">
      <c r="A522" s="148"/>
      <c r="B522" s="109" t="s">
        <v>1782</v>
      </c>
      <c r="C522" s="149"/>
      <c r="D522" s="143"/>
    </row>
    <row r="523" spans="1:4">
      <c r="A523" s="150"/>
      <c r="B523" s="157"/>
      <c r="C523" s="151"/>
      <c r="D523" s="152"/>
    </row>
    <row r="524" spans="1:4" s="123" customFormat="1" ht="22.5">
      <c r="A524" s="241" t="s">
        <v>1682</v>
      </c>
      <c r="B524" s="242" t="s">
        <v>1495</v>
      </c>
      <c r="C524" s="241" t="str">
        <f>VLOOKUP(A524,Orçamento!$B$11:$E$328,3,0)</f>
        <v xml:space="preserve">un        </v>
      </c>
      <c r="D524" s="243">
        <f>VLOOKUP(A524,Orçamento!$B$11:$E$328,4,0)</f>
        <v>605</v>
      </c>
    </row>
    <row r="525" spans="1:4" ht="56.25">
      <c r="A525" s="148"/>
      <c r="B525" s="109" t="s">
        <v>2417</v>
      </c>
      <c r="C525" s="149"/>
      <c r="D525" s="143"/>
    </row>
    <row r="526" spans="1:4">
      <c r="A526" s="150"/>
      <c r="B526" s="157"/>
      <c r="C526" s="151"/>
      <c r="D526" s="152"/>
    </row>
    <row r="527" spans="1:4" s="123" customFormat="1" ht="22.5">
      <c r="A527" s="241" t="s">
        <v>1683</v>
      </c>
      <c r="B527" s="242" t="s">
        <v>1496</v>
      </c>
      <c r="C527" s="241" t="str">
        <f>VLOOKUP(A527,Orçamento!$B$11:$E$328,3,0)</f>
        <v xml:space="preserve">un        </v>
      </c>
      <c r="D527" s="243">
        <f>VLOOKUP(A527,Orçamento!$B$11:$E$328,4,0)</f>
        <v>31</v>
      </c>
    </row>
    <row r="528" spans="1:4">
      <c r="A528" s="148"/>
      <c r="B528" s="109" t="s">
        <v>2416</v>
      </c>
      <c r="C528" s="149"/>
      <c r="D528" s="143"/>
    </row>
    <row r="529" spans="1:4">
      <c r="A529" s="150"/>
      <c r="B529" s="157"/>
      <c r="C529" s="151"/>
      <c r="D529" s="152"/>
    </row>
    <row r="530" spans="1:4" s="123" customFormat="1">
      <c r="A530" s="241" t="s">
        <v>1684</v>
      </c>
      <c r="B530" s="242" t="s">
        <v>414</v>
      </c>
      <c r="C530" s="241" t="str">
        <f>VLOOKUP(A530,Orçamento!$B$11:$E$328,3,0)</f>
        <v xml:space="preserve">un        </v>
      </c>
      <c r="D530" s="243">
        <f>VLOOKUP(A530,Orçamento!$B$11:$E$328,4,0)</f>
        <v>150</v>
      </c>
    </row>
    <row r="531" spans="1:4" ht="45">
      <c r="A531" s="148"/>
      <c r="B531" s="109" t="s">
        <v>2391</v>
      </c>
      <c r="C531" s="149"/>
      <c r="D531" s="143"/>
    </row>
    <row r="532" spans="1:4">
      <c r="A532" s="150"/>
      <c r="B532" s="157"/>
      <c r="C532" s="151"/>
      <c r="D532" s="152"/>
    </row>
    <row r="533" spans="1:4" s="123" customFormat="1" ht="22.5">
      <c r="A533" s="241" t="s">
        <v>1685</v>
      </c>
      <c r="B533" s="242" t="s">
        <v>1497</v>
      </c>
      <c r="C533" s="241" t="str">
        <f>VLOOKUP(A533,Orçamento!$B$11:$E$328,3,0)</f>
        <v xml:space="preserve">un        </v>
      </c>
      <c r="D533" s="243">
        <f>VLOOKUP(A533,Orçamento!$B$11:$E$328,4,0)</f>
        <v>257</v>
      </c>
    </row>
    <row r="534" spans="1:4" ht="45">
      <c r="A534" s="148"/>
      <c r="B534" s="184" t="s">
        <v>2367</v>
      </c>
      <c r="C534" s="149"/>
      <c r="D534" s="143"/>
    </row>
    <row r="535" spans="1:4">
      <c r="A535" s="150"/>
      <c r="B535" s="157"/>
      <c r="C535" s="151"/>
      <c r="D535" s="152"/>
    </row>
    <row r="536" spans="1:4" s="123" customFormat="1" ht="22.5">
      <c r="A536" s="241" t="s">
        <v>1686</v>
      </c>
      <c r="B536" s="242" t="s">
        <v>1498</v>
      </c>
      <c r="C536" s="241" t="str">
        <f>VLOOKUP(A536,Orçamento!$B$11:$E$328,3,0)</f>
        <v xml:space="preserve">un        </v>
      </c>
      <c r="D536" s="243">
        <f>VLOOKUP(A536,Orçamento!$B$11:$E$328,4,0)</f>
        <v>50</v>
      </c>
    </row>
    <row r="537" spans="1:4">
      <c r="A537" s="148"/>
      <c r="B537" s="109" t="s">
        <v>2013</v>
      </c>
      <c r="C537" s="149"/>
      <c r="D537" s="143"/>
    </row>
    <row r="538" spans="1:4">
      <c r="A538" s="150"/>
      <c r="B538" s="157"/>
      <c r="C538" s="151"/>
      <c r="D538" s="152"/>
    </row>
    <row r="539" spans="1:4" s="123" customFormat="1" ht="22.5">
      <c r="A539" s="241" t="s">
        <v>1687</v>
      </c>
      <c r="B539" s="242" t="s">
        <v>1499</v>
      </c>
      <c r="C539" s="241" t="str">
        <f>VLOOKUP(A539,Orçamento!$B$11:$E$328,3,0)</f>
        <v xml:space="preserve">un        </v>
      </c>
      <c r="D539" s="243">
        <f>VLOOKUP(A539,Orçamento!$B$11:$E$328,4,0)</f>
        <v>50</v>
      </c>
    </row>
    <row r="540" spans="1:4">
      <c r="A540" s="148"/>
      <c r="B540" s="109" t="s">
        <v>2014</v>
      </c>
      <c r="C540" s="149"/>
      <c r="D540" s="143"/>
    </row>
    <row r="541" spans="1:4">
      <c r="A541" s="150"/>
      <c r="B541" s="157"/>
      <c r="C541" s="151"/>
      <c r="D541" s="152"/>
    </row>
    <row r="542" spans="1:4" s="123" customFormat="1" ht="22.5">
      <c r="A542" s="241" t="s">
        <v>1688</v>
      </c>
      <c r="B542" s="242" t="s">
        <v>1500</v>
      </c>
      <c r="C542" s="241" t="str">
        <f>VLOOKUP(A542,Orçamento!$B$11:$E$328,3,0)</f>
        <v xml:space="preserve">un        </v>
      </c>
      <c r="D542" s="243">
        <f>VLOOKUP(A542,Orçamento!$B$11:$E$328,4,0)</f>
        <v>50</v>
      </c>
    </row>
    <row r="543" spans="1:4">
      <c r="A543" s="148"/>
      <c r="B543" s="109" t="s">
        <v>2014</v>
      </c>
      <c r="C543" s="149"/>
      <c r="D543" s="143"/>
    </row>
    <row r="544" spans="1:4">
      <c r="A544" s="150"/>
      <c r="B544" s="157"/>
      <c r="C544" s="151"/>
      <c r="D544" s="152"/>
    </row>
    <row r="545" spans="1:4" s="123" customFormat="1">
      <c r="A545" s="241" t="s">
        <v>1689</v>
      </c>
      <c r="B545" s="242" t="s">
        <v>1501</v>
      </c>
      <c r="C545" s="241" t="str">
        <f>VLOOKUP(A545,Orçamento!$B$11:$E$328,3,0)</f>
        <v xml:space="preserve">un        </v>
      </c>
      <c r="D545" s="243">
        <f>VLOOKUP(A545,Orçamento!$B$11:$E$328,4,0)</f>
        <v>400</v>
      </c>
    </row>
    <row r="546" spans="1:4">
      <c r="A546" s="148"/>
      <c r="B546" s="109" t="s">
        <v>2392</v>
      </c>
      <c r="C546" s="149"/>
      <c r="D546" s="143"/>
    </row>
    <row r="547" spans="1:4">
      <c r="A547" s="150"/>
      <c r="B547" s="157"/>
      <c r="C547" s="151"/>
      <c r="D547" s="152"/>
    </row>
    <row r="548" spans="1:4" s="123" customFormat="1" ht="22.5">
      <c r="A548" s="241" t="s">
        <v>1690</v>
      </c>
      <c r="B548" s="242" t="s">
        <v>1502</v>
      </c>
      <c r="C548" s="241" t="str">
        <f>VLOOKUP(A548,Orçamento!$B$11:$E$328,3,0)</f>
        <v xml:space="preserve">un        </v>
      </c>
      <c r="D548" s="243">
        <f>VLOOKUP(A548,Orçamento!$B$11:$E$328,4,0)</f>
        <v>9</v>
      </c>
    </row>
    <row r="549" spans="1:4">
      <c r="A549" s="148"/>
      <c r="B549" s="109" t="s">
        <v>1783</v>
      </c>
      <c r="C549" s="149"/>
      <c r="D549" s="143"/>
    </row>
    <row r="550" spans="1:4">
      <c r="A550" s="150"/>
      <c r="B550" s="157"/>
      <c r="C550" s="151"/>
      <c r="D550" s="152"/>
    </row>
    <row r="551" spans="1:4" s="123" customFormat="1" ht="22.5">
      <c r="A551" s="241" t="s">
        <v>1691</v>
      </c>
      <c r="B551" s="242" t="s">
        <v>1503</v>
      </c>
      <c r="C551" s="241" t="str">
        <f>VLOOKUP(A551,Orçamento!$B$11:$E$328,3,0)</f>
        <v xml:space="preserve">un        </v>
      </c>
      <c r="D551" s="243">
        <f>VLOOKUP(A551,Orçamento!$B$11:$E$328,4,0)</f>
        <v>8</v>
      </c>
    </row>
    <row r="552" spans="1:4">
      <c r="A552" s="148"/>
      <c r="B552" s="109" t="s">
        <v>1784</v>
      </c>
      <c r="C552" s="149"/>
      <c r="D552" s="143"/>
    </row>
    <row r="553" spans="1:4">
      <c r="A553" s="150"/>
      <c r="B553" s="157"/>
      <c r="C553" s="151"/>
      <c r="D553" s="152"/>
    </row>
    <row r="554" spans="1:4" s="123" customFormat="1" ht="22.5">
      <c r="A554" s="241" t="s">
        <v>1692</v>
      </c>
      <c r="B554" s="242" t="s">
        <v>457</v>
      </c>
      <c r="C554" s="241" t="str">
        <f>VLOOKUP(A554,Orçamento!$B$11:$E$328,3,0)</f>
        <v xml:space="preserve">un        </v>
      </c>
      <c r="D554" s="243">
        <f>VLOOKUP(A554,Orçamento!$B$11:$E$328,4,0)</f>
        <v>2</v>
      </c>
    </row>
    <row r="555" spans="1:4">
      <c r="A555" s="148"/>
      <c r="B555" s="109" t="s">
        <v>1785</v>
      </c>
      <c r="C555" s="149"/>
      <c r="D555" s="143"/>
    </row>
    <row r="556" spans="1:4">
      <c r="A556" s="150"/>
      <c r="B556" s="157"/>
      <c r="C556" s="151"/>
      <c r="D556" s="152"/>
    </row>
    <row r="557" spans="1:4" s="177" customFormat="1" ht="22.5">
      <c r="A557" s="241" t="s">
        <v>2373</v>
      </c>
      <c r="B557" s="242" t="s">
        <v>2374</v>
      </c>
      <c r="C557" s="241" t="str">
        <f>VLOOKUP(A557,Orçamento!$B$11:$E$328,3,0)</f>
        <v>m</v>
      </c>
      <c r="D557" s="243">
        <f>VLOOKUP(A557,Orçamento!$B$11:$E$328,4,0)</f>
        <v>45.8</v>
      </c>
    </row>
    <row r="558" spans="1:4" s="177" customFormat="1">
      <c r="A558" s="148"/>
      <c r="B558" s="184" t="s">
        <v>2375</v>
      </c>
      <c r="C558" s="149"/>
      <c r="D558" s="143"/>
    </row>
    <row r="559" spans="1:4" s="177" customFormat="1">
      <c r="A559" s="150"/>
      <c r="B559" s="157"/>
      <c r="C559" s="151"/>
      <c r="D559" s="152"/>
    </row>
    <row r="560" spans="1:4" s="123" customFormat="1">
      <c r="A560" s="241" t="s">
        <v>1693</v>
      </c>
      <c r="B560" s="242" t="s">
        <v>1504</v>
      </c>
      <c r="C560" s="241" t="str">
        <f>VLOOKUP(A560,Orçamento!$B$11:$E$328,3,0)</f>
        <v xml:space="preserve">un        </v>
      </c>
      <c r="D560" s="243">
        <f>VLOOKUP(A560,Orçamento!$B$11:$E$328,4,0)</f>
        <v>179</v>
      </c>
    </row>
    <row r="561" spans="1:4">
      <c r="A561" s="148"/>
      <c r="B561" s="109" t="s">
        <v>2368</v>
      </c>
      <c r="C561" s="149"/>
      <c r="D561" s="143"/>
    </row>
    <row r="562" spans="1:4">
      <c r="A562" s="150"/>
      <c r="B562" s="157"/>
      <c r="C562" s="151"/>
      <c r="D562" s="152"/>
    </row>
    <row r="563" spans="1:4" s="123" customFormat="1">
      <c r="A563" s="241" t="s">
        <v>1694</v>
      </c>
      <c r="B563" s="242" t="s">
        <v>1505</v>
      </c>
      <c r="C563" s="241" t="str">
        <f>VLOOKUP(A563,Orçamento!$B$11:$E$328,3,0)</f>
        <v xml:space="preserve">un        </v>
      </c>
      <c r="D563" s="243">
        <f>VLOOKUP(A563,Orçamento!$B$11:$E$328,4,0)</f>
        <v>20</v>
      </c>
    </row>
    <row r="564" spans="1:4">
      <c r="A564" s="148"/>
      <c r="B564" s="109" t="s">
        <v>2272</v>
      </c>
      <c r="C564" s="149"/>
      <c r="D564" s="143"/>
    </row>
    <row r="565" spans="1:4">
      <c r="A565" s="150"/>
      <c r="B565" s="157"/>
      <c r="C565" s="151"/>
      <c r="D565" s="152"/>
    </row>
    <row r="566" spans="1:4" s="123" customFormat="1">
      <c r="A566" s="241" t="s">
        <v>1695</v>
      </c>
      <c r="B566" s="242" t="s">
        <v>1506</v>
      </c>
      <c r="C566" s="241" t="str">
        <f>VLOOKUP(A566,Orçamento!$B$11:$E$328,3,0)</f>
        <v xml:space="preserve">un        </v>
      </c>
      <c r="D566" s="243">
        <f>VLOOKUP(A566,Orçamento!$B$11:$E$328,4,0)</f>
        <v>4</v>
      </c>
    </row>
    <row r="567" spans="1:4">
      <c r="A567" s="148"/>
      <c r="B567" s="109" t="s">
        <v>2271</v>
      </c>
      <c r="C567" s="149"/>
      <c r="D567" s="143"/>
    </row>
    <row r="568" spans="1:4">
      <c r="A568" s="150"/>
      <c r="B568" s="157"/>
      <c r="C568" s="151"/>
      <c r="D568" s="152"/>
    </row>
    <row r="569" spans="1:4" s="123" customFormat="1">
      <c r="A569" s="241" t="s">
        <v>1696</v>
      </c>
      <c r="B569" s="242" t="s">
        <v>1507</v>
      </c>
      <c r="C569" s="241" t="str">
        <f>VLOOKUP(A569,Orçamento!$B$11:$E$328,3,0)</f>
        <v xml:space="preserve">un        </v>
      </c>
      <c r="D569" s="243">
        <f>VLOOKUP(A569,Orçamento!$B$11:$E$328,4,0)</f>
        <v>150</v>
      </c>
    </row>
    <row r="570" spans="1:4">
      <c r="A570" s="148"/>
      <c r="B570" s="184" t="s">
        <v>2399</v>
      </c>
      <c r="C570" s="149"/>
      <c r="D570" s="143"/>
    </row>
    <row r="571" spans="1:4">
      <c r="A571" s="150"/>
      <c r="B571" s="157"/>
      <c r="C571" s="151"/>
      <c r="D571" s="152"/>
    </row>
    <row r="572" spans="1:4" s="177" customFormat="1">
      <c r="A572" s="241" t="s">
        <v>2117</v>
      </c>
      <c r="B572" s="242" t="s">
        <v>2119</v>
      </c>
      <c r="C572" s="241" t="str">
        <f>VLOOKUP(A572,Orçamento!$B$11:$E$328,3,0)</f>
        <v xml:space="preserve">un        </v>
      </c>
      <c r="D572" s="243">
        <f>VLOOKUP(A572,Orçamento!$B$11:$E$328,4,0)</f>
        <v>387</v>
      </c>
    </row>
    <row r="573" spans="1:4" s="177" customFormat="1">
      <c r="A573" s="148"/>
      <c r="B573" s="184" t="s">
        <v>2465</v>
      </c>
      <c r="C573" s="149"/>
      <c r="D573" s="143"/>
    </row>
    <row r="574" spans="1:4" s="177" customFormat="1">
      <c r="A574" s="150"/>
      <c r="B574" s="157"/>
      <c r="C574" s="151"/>
      <c r="D574" s="152"/>
    </row>
    <row r="575" spans="1:4" s="177" customFormat="1">
      <c r="A575" s="241" t="s">
        <v>2118</v>
      </c>
      <c r="B575" s="242" t="s">
        <v>2120</v>
      </c>
      <c r="C575" s="241" t="str">
        <f>VLOOKUP(A575,Orçamento!$B$11:$E$328,3,0)</f>
        <v xml:space="preserve">un        </v>
      </c>
      <c r="D575" s="243">
        <f>VLOOKUP(A575,Orçamento!$B$11:$E$328,4,0)</f>
        <v>142</v>
      </c>
    </row>
    <row r="576" spans="1:4" s="177" customFormat="1">
      <c r="A576" s="148"/>
      <c r="B576" s="184" t="s">
        <v>2369</v>
      </c>
      <c r="C576" s="149"/>
      <c r="D576" s="143"/>
    </row>
    <row r="577" spans="1:4" s="177" customFormat="1">
      <c r="A577" s="150"/>
      <c r="B577" s="157"/>
      <c r="C577" s="151"/>
      <c r="D577" s="152"/>
    </row>
    <row r="578" spans="1:4" s="177" customFormat="1" ht="22.5">
      <c r="A578" s="241" t="s">
        <v>2393</v>
      </c>
      <c r="B578" s="242" t="s">
        <v>2394</v>
      </c>
      <c r="C578" s="241" t="str">
        <f>VLOOKUP(A578,Orçamento!$B$11:$E$328,3,0)</f>
        <v xml:space="preserve">un        </v>
      </c>
      <c r="D578" s="243">
        <f>VLOOKUP(A578,Orçamento!$B$11:$E$328,4,0)</f>
        <v>4</v>
      </c>
    </row>
    <row r="579" spans="1:4" s="177" customFormat="1">
      <c r="A579" s="148"/>
      <c r="B579" s="184" t="s">
        <v>2398</v>
      </c>
      <c r="C579" s="149"/>
      <c r="D579" s="143"/>
    </row>
    <row r="580" spans="1:4" s="177" customFormat="1">
      <c r="A580" s="150"/>
      <c r="B580" s="157"/>
      <c r="C580" s="151"/>
      <c r="D580" s="152"/>
    </row>
    <row r="581" spans="1:4" s="123" customFormat="1">
      <c r="A581" s="241" t="s">
        <v>1697</v>
      </c>
      <c r="B581" s="242" t="s">
        <v>282</v>
      </c>
      <c r="C581" s="241" t="str">
        <f>VLOOKUP(A581,Orçamento!$B$11:$E$328,3,0)</f>
        <v xml:space="preserve">un        </v>
      </c>
      <c r="D581" s="243">
        <f>VLOOKUP(A581,Orçamento!$B$11:$E$328,4,0)</f>
        <v>6</v>
      </c>
    </row>
    <row r="582" spans="1:4">
      <c r="A582" s="148"/>
      <c r="B582" s="109" t="s">
        <v>2049</v>
      </c>
      <c r="C582" s="149"/>
      <c r="D582" s="143"/>
    </row>
    <row r="583" spans="1:4">
      <c r="A583" s="150"/>
      <c r="B583" s="157"/>
      <c r="C583" s="151"/>
      <c r="D583" s="152"/>
    </row>
    <row r="584" spans="1:4" s="123" customFormat="1">
      <c r="A584" s="241" t="s">
        <v>1698</v>
      </c>
      <c r="B584" s="242" t="s">
        <v>1508</v>
      </c>
      <c r="C584" s="241" t="str">
        <f>VLOOKUP(A584,Orçamento!$B$11:$E$328,3,0)</f>
        <v xml:space="preserve">un        </v>
      </c>
      <c r="D584" s="243">
        <f>VLOOKUP(A584,Orçamento!$B$11:$E$328,4,0)</f>
        <v>8</v>
      </c>
    </row>
    <row r="585" spans="1:4">
      <c r="A585" s="148"/>
      <c r="B585" s="109" t="s">
        <v>2050</v>
      </c>
      <c r="C585" s="149"/>
      <c r="D585" s="143"/>
    </row>
    <row r="586" spans="1:4">
      <c r="A586" s="150"/>
      <c r="B586" s="157"/>
      <c r="C586" s="151"/>
      <c r="D586" s="152"/>
    </row>
    <row r="587" spans="1:4" s="123" customFormat="1">
      <c r="A587" s="241" t="s">
        <v>1699</v>
      </c>
      <c r="B587" s="242" t="s">
        <v>1509</v>
      </c>
      <c r="C587" s="241" t="str">
        <f>VLOOKUP(A587,Orçamento!$B$11:$E$328,3,0)</f>
        <v xml:space="preserve">un        </v>
      </c>
      <c r="D587" s="243">
        <f>VLOOKUP(A587,Orçamento!$B$11:$E$328,4,0)</f>
        <v>4</v>
      </c>
    </row>
    <row r="588" spans="1:4">
      <c r="A588" s="148"/>
      <c r="B588" s="109" t="s">
        <v>1787</v>
      </c>
      <c r="C588" s="149"/>
      <c r="D588" s="143"/>
    </row>
    <row r="589" spans="1:4">
      <c r="A589" s="150"/>
      <c r="B589" s="157"/>
      <c r="C589" s="151"/>
      <c r="D589" s="152"/>
    </row>
    <row r="590" spans="1:4" s="123" customFormat="1">
      <c r="A590" s="241" t="s">
        <v>1700</v>
      </c>
      <c r="B590" s="242" t="s">
        <v>1510</v>
      </c>
      <c r="C590" s="241" t="str">
        <f>VLOOKUP(A590,Orçamento!$B$11:$E$328,3,0)</f>
        <v xml:space="preserve">un        </v>
      </c>
      <c r="D590" s="243">
        <f>VLOOKUP(A590,Orçamento!$B$11:$E$328,4,0)</f>
        <v>5</v>
      </c>
    </row>
    <row r="591" spans="1:4">
      <c r="A591" s="148"/>
      <c r="B591" s="109" t="s">
        <v>1786</v>
      </c>
      <c r="C591" s="149"/>
      <c r="D591" s="143"/>
    </row>
    <row r="592" spans="1:4">
      <c r="A592" s="150"/>
      <c r="B592" s="157"/>
      <c r="C592" s="151"/>
      <c r="D592" s="152"/>
    </row>
    <row r="593" spans="1:4" ht="22.5">
      <c r="A593" s="241" t="s">
        <v>1701</v>
      </c>
      <c r="B593" s="242" t="s">
        <v>1511</v>
      </c>
      <c r="C593" s="241" t="str">
        <f>VLOOKUP(A593,Orçamento!$B$11:$E$328,3,0)</f>
        <v xml:space="preserve">m         </v>
      </c>
      <c r="D593" s="243">
        <f>VLOOKUP(A593,Orçamento!$B$11:$E$328,4,0)</f>
        <v>60</v>
      </c>
    </row>
    <row r="594" spans="1:4">
      <c r="A594" s="148"/>
      <c r="B594" s="184" t="s">
        <v>2372</v>
      </c>
      <c r="C594" s="149"/>
      <c r="D594" s="143"/>
    </row>
    <row r="595" spans="1:4" s="123" customFormat="1">
      <c r="A595" s="150"/>
      <c r="B595" s="157"/>
      <c r="C595" s="151"/>
      <c r="D595" s="152"/>
    </row>
    <row r="596" spans="1:4" ht="22.5">
      <c r="A596" s="241" t="s">
        <v>1702</v>
      </c>
      <c r="B596" s="242" t="s">
        <v>1512</v>
      </c>
      <c r="C596" s="241" t="str">
        <f>VLOOKUP(A596,Orçamento!$B$11:$E$328,3,0)</f>
        <v xml:space="preserve">m         </v>
      </c>
      <c r="D596" s="243">
        <f>VLOOKUP(A596,Orçamento!$B$11:$E$328,4,0)</f>
        <v>500</v>
      </c>
    </row>
    <row r="597" spans="1:4">
      <c r="A597" s="148"/>
      <c r="B597" s="109" t="s">
        <v>2370</v>
      </c>
      <c r="C597" s="149"/>
      <c r="D597" s="143"/>
    </row>
    <row r="598" spans="1:4" s="123" customFormat="1">
      <c r="A598" s="150"/>
      <c r="B598" s="157"/>
      <c r="C598" s="151"/>
      <c r="D598" s="152"/>
    </row>
    <row r="599" spans="1:4" ht="22.5">
      <c r="A599" s="241" t="s">
        <v>1703</v>
      </c>
      <c r="B599" s="242" t="s">
        <v>1513</v>
      </c>
      <c r="C599" s="241" t="str">
        <f>VLOOKUP(A599,Orçamento!$B$11:$E$328,3,0)</f>
        <v xml:space="preserve">m         </v>
      </c>
      <c r="D599" s="243">
        <f>VLOOKUP(A599,Orçamento!$B$11:$E$328,4,0)</f>
        <v>100</v>
      </c>
    </row>
    <row r="600" spans="1:4">
      <c r="A600" s="148"/>
      <c r="B600" s="184" t="s">
        <v>2371</v>
      </c>
      <c r="C600" s="149"/>
      <c r="D600" s="143"/>
    </row>
    <row r="601" spans="1:4" s="123" customFormat="1">
      <c r="A601" s="150"/>
      <c r="B601" s="157"/>
      <c r="C601" s="151"/>
      <c r="D601" s="152"/>
    </row>
    <row r="602" spans="1:4" ht="22.5">
      <c r="A602" s="241" t="s">
        <v>1704</v>
      </c>
      <c r="B602" s="242" t="s">
        <v>1514</v>
      </c>
      <c r="C602" s="241" t="str">
        <f>VLOOKUP(A602,Orçamento!$B$11:$E$328,3,0)</f>
        <v xml:space="preserve">m         </v>
      </c>
      <c r="D602" s="243">
        <f>VLOOKUP(A602,Orçamento!$B$11:$E$328,4,0)</f>
        <v>200</v>
      </c>
    </row>
    <row r="603" spans="1:4">
      <c r="A603" s="148"/>
      <c r="B603" s="109" t="s">
        <v>2015</v>
      </c>
      <c r="C603" s="149"/>
      <c r="D603" s="143"/>
    </row>
    <row r="604" spans="1:4" s="123" customFormat="1">
      <c r="A604" s="150"/>
      <c r="B604" s="157"/>
      <c r="C604" s="151"/>
      <c r="D604" s="152"/>
    </row>
    <row r="605" spans="1:4" ht="22.5">
      <c r="A605" s="241" t="s">
        <v>1705</v>
      </c>
      <c r="B605" s="242" t="s">
        <v>1515</v>
      </c>
      <c r="C605" s="241" t="str">
        <f>VLOOKUP(A605,Orçamento!$B$11:$E$328,3,0)</f>
        <v xml:space="preserve">m         </v>
      </c>
      <c r="D605" s="243">
        <f>VLOOKUP(A605,Orçamento!$B$11:$E$328,4,0)</f>
        <v>50</v>
      </c>
    </row>
    <row r="606" spans="1:4">
      <c r="A606" s="148"/>
      <c r="B606" s="109" t="s">
        <v>2016</v>
      </c>
      <c r="C606" s="149"/>
      <c r="D606" s="143"/>
    </row>
    <row r="607" spans="1:4" s="123" customFormat="1">
      <c r="A607" s="150"/>
      <c r="B607" s="157"/>
      <c r="C607" s="151"/>
      <c r="D607" s="152"/>
    </row>
    <row r="608" spans="1:4" ht="22.5">
      <c r="A608" s="241" t="s">
        <v>1706</v>
      </c>
      <c r="B608" s="242" t="s">
        <v>1516</v>
      </c>
      <c r="C608" s="241" t="str">
        <f>VLOOKUP(A608,Orçamento!$B$11:$E$328,3,0)</f>
        <v xml:space="preserve">m         </v>
      </c>
      <c r="D608" s="243">
        <f>VLOOKUP(A608,Orçamento!$B$11:$E$328,4,0)</f>
        <v>200</v>
      </c>
    </row>
    <row r="609" spans="1:4" ht="45">
      <c r="A609" s="148"/>
      <c r="B609" s="109" t="s">
        <v>2017</v>
      </c>
      <c r="C609" s="149"/>
      <c r="D609" s="143"/>
    </row>
    <row r="610" spans="1:4" s="123" customFormat="1">
      <c r="A610" s="150"/>
      <c r="B610" s="157"/>
      <c r="C610" s="151"/>
      <c r="D610" s="152"/>
    </row>
    <row r="611" spans="1:4" ht="22.5">
      <c r="A611" s="241" t="s">
        <v>1707</v>
      </c>
      <c r="B611" s="242" t="s">
        <v>1517</v>
      </c>
      <c r="C611" s="241" t="str">
        <f>VLOOKUP(A611,Orçamento!$B$11:$E$328,3,0)</f>
        <v xml:space="preserve">m         </v>
      </c>
      <c r="D611" s="243">
        <f>VLOOKUP(A611,Orçamento!$B$11:$E$328,4,0)</f>
        <v>20</v>
      </c>
    </row>
    <row r="612" spans="1:4">
      <c r="A612" s="148"/>
      <c r="B612" s="109" t="s">
        <v>1788</v>
      </c>
      <c r="C612" s="149"/>
      <c r="D612" s="143"/>
    </row>
    <row r="613" spans="1:4" s="123" customFormat="1">
      <c r="A613" s="150"/>
      <c r="B613" s="157"/>
      <c r="C613" s="151"/>
      <c r="D613" s="152"/>
    </row>
    <row r="614" spans="1:4" ht="22.5">
      <c r="A614" s="241" t="s">
        <v>1708</v>
      </c>
      <c r="B614" s="242" t="s">
        <v>1518</v>
      </c>
      <c r="C614" s="241" t="str">
        <f>VLOOKUP(A614,Orçamento!$B$11:$E$328,3,0)</f>
        <v xml:space="preserve">m         </v>
      </c>
      <c r="D614" s="243">
        <f>VLOOKUP(A614,Orçamento!$B$11:$E$328,4,0)</f>
        <v>24</v>
      </c>
    </row>
    <row r="615" spans="1:4">
      <c r="A615" s="148"/>
      <c r="B615" s="109" t="s">
        <v>1789</v>
      </c>
      <c r="C615" s="149"/>
      <c r="D615" s="143"/>
    </row>
    <row r="616" spans="1:4" s="123" customFormat="1">
      <c r="A616" s="150"/>
      <c r="B616" s="157"/>
      <c r="C616" s="151"/>
      <c r="D616" s="152"/>
    </row>
    <row r="617" spans="1:4" ht="22.5">
      <c r="A617" s="241" t="s">
        <v>1709</v>
      </c>
      <c r="B617" s="242" t="s">
        <v>1519</v>
      </c>
      <c r="C617" s="241" t="str">
        <f>VLOOKUP(A617,Orçamento!$B$11:$E$328,3,0)</f>
        <v xml:space="preserve">m         </v>
      </c>
      <c r="D617" s="243">
        <f>VLOOKUP(A617,Orçamento!$B$11:$E$328,4,0)</f>
        <v>76</v>
      </c>
    </row>
    <row r="618" spans="1:4" ht="33.75">
      <c r="A618" s="148"/>
      <c r="B618" s="109" t="s">
        <v>2241</v>
      </c>
      <c r="C618" s="149"/>
      <c r="D618" s="143"/>
    </row>
    <row r="619" spans="1:4" s="123" customFormat="1">
      <c r="A619" s="150"/>
      <c r="B619" s="157"/>
      <c r="C619" s="151"/>
      <c r="D619" s="152"/>
    </row>
    <row r="620" spans="1:4" ht="22.5">
      <c r="A620" s="241" t="s">
        <v>1710</v>
      </c>
      <c r="B620" s="242" t="s">
        <v>298</v>
      </c>
      <c r="C620" s="241" t="str">
        <f>VLOOKUP(A620,Orçamento!$B$11:$E$328,3,0)</f>
        <v xml:space="preserve">m         </v>
      </c>
      <c r="D620" s="243">
        <f>VLOOKUP(A620,Orçamento!$B$11:$E$328,4,0)</f>
        <v>50</v>
      </c>
    </row>
    <row r="621" spans="1:4">
      <c r="A621" s="148"/>
      <c r="B621" s="109" t="s">
        <v>2018</v>
      </c>
      <c r="C621" s="149"/>
      <c r="D621" s="143"/>
    </row>
    <row r="622" spans="1:4" s="123" customFormat="1">
      <c r="A622" s="150"/>
      <c r="B622" s="157"/>
      <c r="C622" s="151"/>
      <c r="D622" s="152"/>
    </row>
    <row r="623" spans="1:4" ht="22.5">
      <c r="A623" s="241" t="s">
        <v>1711</v>
      </c>
      <c r="B623" s="242" t="s">
        <v>1520</v>
      </c>
      <c r="C623" s="241" t="str">
        <f>VLOOKUP(A623,Orçamento!$B$11:$E$328,3,0)</f>
        <v xml:space="preserve">m         </v>
      </c>
      <c r="D623" s="243">
        <f>VLOOKUP(A623,Orçamento!$B$11:$E$328,4,0)</f>
        <v>200</v>
      </c>
    </row>
    <row r="624" spans="1:4">
      <c r="A624" s="148"/>
      <c r="B624" s="109" t="s">
        <v>2242</v>
      </c>
      <c r="C624" s="149"/>
      <c r="D624" s="143"/>
    </row>
    <row r="625" spans="1:4" s="123" customFormat="1">
      <c r="A625" s="150"/>
      <c r="B625" s="157"/>
      <c r="C625" s="151"/>
      <c r="D625" s="152"/>
    </row>
    <row r="626" spans="1:4">
      <c r="A626" s="241" t="s">
        <v>1712</v>
      </c>
      <c r="B626" s="242" t="s">
        <v>1521</v>
      </c>
      <c r="C626" s="241" t="str">
        <f>VLOOKUP(A626,Orçamento!$B$11:$E$328,3,0)</f>
        <v xml:space="preserve">un        </v>
      </c>
      <c r="D626" s="243">
        <f>VLOOKUP(A626,Orçamento!$B$11:$E$328,4,0)</f>
        <v>100</v>
      </c>
    </row>
    <row r="627" spans="1:4">
      <c r="A627" s="148"/>
      <c r="B627" s="109" t="s">
        <v>1790</v>
      </c>
      <c r="C627" s="149"/>
      <c r="D627" s="143"/>
    </row>
    <row r="628" spans="1:4" s="123" customFormat="1">
      <c r="A628" s="150"/>
      <c r="B628" s="157"/>
      <c r="C628" s="151"/>
      <c r="D628" s="152"/>
    </row>
    <row r="629" spans="1:4" s="123" customFormat="1">
      <c r="A629" s="241" t="s">
        <v>1713</v>
      </c>
      <c r="B629" s="242" t="s">
        <v>1522</v>
      </c>
      <c r="C629" s="241" t="str">
        <f>VLOOKUP(A629,Orçamento!$B$11:$E$328,3,0)</f>
        <v xml:space="preserve">un        </v>
      </c>
      <c r="D629" s="243">
        <f>VLOOKUP(A629,Orçamento!$B$11:$E$328,4,0)</f>
        <v>45</v>
      </c>
    </row>
    <row r="630" spans="1:4" s="123" customFormat="1">
      <c r="A630" s="148"/>
      <c r="B630" s="109" t="s">
        <v>1791</v>
      </c>
      <c r="C630" s="149"/>
      <c r="D630" s="143"/>
    </row>
    <row r="631" spans="1:4" s="123" customFormat="1">
      <c r="A631" s="150"/>
      <c r="B631" s="157"/>
      <c r="C631" s="151"/>
      <c r="D631" s="152"/>
    </row>
    <row r="632" spans="1:4">
      <c r="A632" s="241" t="s">
        <v>1714</v>
      </c>
      <c r="B632" s="242" t="s">
        <v>1523</v>
      </c>
      <c r="C632" s="241" t="str">
        <f>VLOOKUP(A632,Orçamento!$B$11:$E$328,3,0)</f>
        <v xml:space="preserve">un        </v>
      </c>
      <c r="D632" s="243">
        <f>VLOOKUP(A632,Orçamento!$B$11:$E$328,4,0)</f>
        <v>35</v>
      </c>
    </row>
    <row r="633" spans="1:4">
      <c r="A633" s="148"/>
      <c r="B633" s="109" t="s">
        <v>1792</v>
      </c>
      <c r="C633" s="149"/>
      <c r="D633" s="143"/>
    </row>
    <row r="634" spans="1:4" s="123" customFormat="1">
      <c r="A634" s="150"/>
      <c r="B634" s="157"/>
      <c r="C634" s="151"/>
      <c r="D634" s="152"/>
    </row>
    <row r="635" spans="1:4" ht="22.5">
      <c r="A635" s="241" t="s">
        <v>1715</v>
      </c>
      <c r="B635" s="242" t="s">
        <v>1524</v>
      </c>
      <c r="C635" s="241" t="str">
        <f>VLOOKUP(A635,Orçamento!$B$11:$E$328,3,0)</f>
        <v xml:space="preserve">un        </v>
      </c>
      <c r="D635" s="243">
        <f>VLOOKUP(A635,Orçamento!$B$11:$E$328,4,0)</f>
        <v>1</v>
      </c>
    </row>
    <row r="636" spans="1:4">
      <c r="A636" s="148"/>
      <c r="B636" s="109" t="s">
        <v>1773</v>
      </c>
      <c r="C636" s="149"/>
      <c r="D636" s="143"/>
    </row>
    <row r="637" spans="1:4" s="123" customFormat="1">
      <c r="A637" s="150"/>
      <c r="B637" s="157"/>
      <c r="C637" s="151"/>
      <c r="D637" s="152"/>
    </row>
    <row r="638" spans="1:4">
      <c r="A638" s="241" t="s">
        <v>1716</v>
      </c>
      <c r="B638" s="242" t="s">
        <v>1525</v>
      </c>
      <c r="C638" s="241" t="str">
        <f>VLOOKUP(A638,Orçamento!$B$11:$E$328,3,0)</f>
        <v xml:space="preserve">un        </v>
      </c>
      <c r="D638" s="243">
        <f>VLOOKUP(A638,Orçamento!$B$11:$E$328,4,0)</f>
        <v>1</v>
      </c>
    </row>
    <row r="639" spans="1:4">
      <c r="A639" s="148"/>
      <c r="B639" s="109" t="s">
        <v>1773</v>
      </c>
      <c r="C639" s="149"/>
      <c r="D639" s="143"/>
    </row>
    <row r="640" spans="1:4" s="123" customFormat="1" ht="15.75" thickBot="1">
      <c r="A640" s="156"/>
      <c r="B640" s="158"/>
      <c r="C640" s="153"/>
      <c r="D640" s="154"/>
    </row>
    <row r="641" spans="1:4" ht="15.75" thickBot="1">
      <c r="A641" s="139" t="s">
        <v>1717</v>
      </c>
      <c r="B641" s="140" t="s">
        <v>1718</v>
      </c>
      <c r="C641" s="141"/>
      <c r="D641" s="142"/>
    </row>
    <row r="642" spans="1:4">
      <c r="A642" s="241" t="s">
        <v>1719</v>
      </c>
      <c r="B642" s="242" t="s">
        <v>1526</v>
      </c>
      <c r="C642" s="241" t="str">
        <f>VLOOKUP(A642,Orçamento!$B$11:$E$328,3,0)</f>
        <v xml:space="preserve">m         </v>
      </c>
      <c r="D642" s="243">
        <f>VLOOKUP(A642,Orçamento!$B$11:$E$328,4,0)</f>
        <v>104.5</v>
      </c>
    </row>
    <row r="643" spans="1:4" s="123" customFormat="1">
      <c r="A643" s="148"/>
      <c r="B643" s="109" t="s">
        <v>2269</v>
      </c>
      <c r="C643" s="149"/>
      <c r="D643" s="143"/>
    </row>
    <row r="644" spans="1:4">
      <c r="A644" s="150"/>
      <c r="B644" s="157"/>
      <c r="C644" s="151"/>
      <c r="D644" s="152"/>
    </row>
    <row r="645" spans="1:4" s="177" customFormat="1">
      <c r="A645" s="241" t="s">
        <v>2480</v>
      </c>
      <c r="B645" s="242" t="s">
        <v>2481</v>
      </c>
      <c r="C645" s="241" t="str">
        <f>VLOOKUP(A645,Orçamento!$B$11:$E$328,3,0)</f>
        <v>m²</v>
      </c>
      <c r="D645" s="243">
        <f>VLOOKUP(A645,Orçamento!$B$11:$E$328,4,0)</f>
        <v>27.75</v>
      </c>
    </row>
    <row r="646" spans="1:4" s="177" customFormat="1" ht="45">
      <c r="A646" s="185"/>
      <c r="B646" s="184" t="s">
        <v>2482</v>
      </c>
      <c r="C646" s="186"/>
      <c r="D646" s="172"/>
    </row>
    <row r="647" spans="1:4" s="177" customFormat="1">
      <c r="A647" s="148"/>
      <c r="B647" s="184"/>
      <c r="C647" s="149"/>
      <c r="D647" s="143"/>
    </row>
    <row r="648" spans="1:4" s="177" customFormat="1" ht="22.5" customHeight="1">
      <c r="A648" s="241" t="s">
        <v>2273</v>
      </c>
      <c r="B648" s="242" t="s">
        <v>2274</v>
      </c>
      <c r="C648" s="241" t="str">
        <f>VLOOKUP(A648,Orçamento!$B$11:$E$328,3,0)</f>
        <v>m²</v>
      </c>
      <c r="D648" s="243">
        <f>VLOOKUP(A648,Orçamento!$B$11:$E$328,4,0)</f>
        <v>223.06</v>
      </c>
    </row>
    <row r="649" spans="1:4" s="177" customFormat="1" ht="56.25">
      <c r="A649" s="185"/>
      <c r="B649" s="184" t="s">
        <v>2512</v>
      </c>
      <c r="C649" s="186"/>
      <c r="D649" s="172"/>
    </row>
    <row r="650" spans="1:4" s="177" customFormat="1">
      <c r="A650" s="148"/>
      <c r="B650" s="184"/>
      <c r="C650" s="149"/>
      <c r="D650" s="143"/>
    </row>
    <row r="651" spans="1:4" ht="22.5">
      <c r="A651" s="241" t="s">
        <v>1720</v>
      </c>
      <c r="B651" s="242" t="s">
        <v>1527</v>
      </c>
      <c r="C651" s="241" t="str">
        <f>VLOOKUP(A651,Orçamento!$B$11:$E$328,3,0)</f>
        <v xml:space="preserve">m²        </v>
      </c>
      <c r="D651" s="243">
        <f>VLOOKUP(A651,Orçamento!$B$11:$E$328,4,0)</f>
        <v>46.69</v>
      </c>
    </row>
    <row r="652" spans="1:4" s="177" customFormat="1" ht="33.75">
      <c r="A652" s="185"/>
      <c r="B652" s="184" t="s">
        <v>2513</v>
      </c>
      <c r="C652" s="186"/>
      <c r="D652" s="172"/>
    </row>
    <row r="653" spans="1:4" s="123" customFormat="1" ht="15.75" thickBot="1">
      <c r="A653" s="148"/>
      <c r="B653" s="109"/>
      <c r="C653" s="149"/>
      <c r="D653" s="143"/>
    </row>
    <row r="654" spans="1:4" ht="15.75" thickBot="1">
      <c r="A654" s="139" t="s">
        <v>1721</v>
      </c>
      <c r="B654" s="140" t="s">
        <v>1456</v>
      </c>
      <c r="C654" s="141"/>
      <c r="D654" s="142"/>
    </row>
    <row r="655" spans="1:4" s="177" customFormat="1" ht="22.5">
      <c r="A655" s="241" t="s">
        <v>2055</v>
      </c>
      <c r="B655" s="242" t="s">
        <v>2054</v>
      </c>
      <c r="C655" s="241" t="str">
        <f>VLOOKUP(A655,Orçamento!$B$11:$E$328,3,0)</f>
        <v xml:space="preserve">m²        </v>
      </c>
      <c r="D655" s="243">
        <f>VLOOKUP(A655,Orçamento!$B$11:$E$328,4,0)</f>
        <v>37.17</v>
      </c>
    </row>
    <row r="656" spans="1:4" s="177" customFormat="1">
      <c r="A656" s="237"/>
      <c r="B656" s="184" t="s">
        <v>2376</v>
      </c>
      <c r="C656" s="239"/>
      <c r="D656" s="240"/>
    </row>
    <row r="657" spans="1:4" s="177" customFormat="1">
      <c r="A657" s="237"/>
      <c r="B657" s="238"/>
      <c r="C657" s="239"/>
      <c r="D657" s="240"/>
    </row>
    <row r="658" spans="1:4" s="123" customFormat="1" ht="22.5">
      <c r="A658" s="241" t="s">
        <v>1722</v>
      </c>
      <c r="B658" s="242" t="s">
        <v>1528</v>
      </c>
      <c r="C658" s="241" t="str">
        <f>VLOOKUP(A658,Orçamento!$B$11:$E$328,3,0)</f>
        <v xml:space="preserve">m²        </v>
      </c>
      <c r="D658" s="243">
        <f>VLOOKUP(A658,Orçamento!$B$11:$E$328,4,0)</f>
        <v>37.17</v>
      </c>
    </row>
    <row r="659" spans="1:4">
      <c r="A659" s="148"/>
      <c r="B659" s="184" t="s">
        <v>2376</v>
      </c>
      <c r="C659" s="149"/>
      <c r="D659" s="143"/>
    </row>
    <row r="660" spans="1:4">
      <c r="A660" s="150"/>
      <c r="B660" s="157"/>
      <c r="C660" s="151"/>
      <c r="D660" s="152"/>
    </row>
    <row r="661" spans="1:4" s="123" customFormat="1" ht="22.5">
      <c r="A661" s="241" t="s">
        <v>1723</v>
      </c>
      <c r="B661" s="242" t="s">
        <v>1529</v>
      </c>
      <c r="C661" s="241" t="str">
        <f>VLOOKUP(A661,Orçamento!$B$11:$E$328,3,0)</f>
        <v xml:space="preserve">m²        </v>
      </c>
      <c r="D661" s="243">
        <f>VLOOKUP(A661,Orçamento!$B$11:$E$328,4,0)</f>
        <v>6206.22</v>
      </c>
    </row>
    <row r="662" spans="1:4" ht="22.5">
      <c r="A662" s="148"/>
      <c r="B662" s="109" t="s">
        <v>2425</v>
      </c>
      <c r="C662" s="110"/>
      <c r="D662" s="143"/>
    </row>
    <row r="663" spans="1:4" s="177" customFormat="1" ht="151.5" customHeight="1">
      <c r="A663" s="148"/>
      <c r="B663" s="184" t="s">
        <v>2426</v>
      </c>
      <c r="C663" s="110"/>
      <c r="D663" s="143"/>
    </row>
    <row r="664" spans="1:4">
      <c r="A664" s="148"/>
      <c r="B664" s="109" t="s">
        <v>2405</v>
      </c>
      <c r="C664" s="110"/>
      <c r="D664" s="143"/>
    </row>
    <row r="665" spans="1:4" s="178" customFormat="1">
      <c r="A665" s="148"/>
      <c r="B665" s="184" t="s">
        <v>2427</v>
      </c>
      <c r="C665" s="110"/>
      <c r="D665" s="143"/>
    </row>
    <row r="666" spans="1:4">
      <c r="A666" s="150"/>
      <c r="B666" s="157"/>
      <c r="C666" s="151"/>
      <c r="D666" s="152"/>
    </row>
    <row r="667" spans="1:4" ht="22.5">
      <c r="A667" s="241" t="s">
        <v>1724</v>
      </c>
      <c r="B667" s="242" t="s">
        <v>1530</v>
      </c>
      <c r="C667" s="241" t="str">
        <f>VLOOKUP(A667,Orçamento!$B$11:$E$328,3,0)</f>
        <v xml:space="preserve">m²        </v>
      </c>
      <c r="D667" s="243">
        <f>VLOOKUP(A667,Orçamento!$B$11:$E$328,4,0)</f>
        <v>705.26</v>
      </c>
    </row>
    <row r="668" spans="1:4" ht="22.5">
      <c r="A668" s="148"/>
      <c r="B668" s="184" t="s">
        <v>2415</v>
      </c>
      <c r="C668" s="149"/>
      <c r="D668" s="143"/>
    </row>
    <row r="669" spans="1:4" s="177" customFormat="1">
      <c r="A669" s="150"/>
      <c r="B669" s="184"/>
      <c r="C669" s="151"/>
      <c r="D669" s="152"/>
    </row>
    <row r="670" spans="1:4" ht="22.5">
      <c r="A670" s="241" t="s">
        <v>1725</v>
      </c>
      <c r="B670" s="242" t="s">
        <v>1531</v>
      </c>
      <c r="C670" s="241" t="str">
        <f>VLOOKUP(A670,Orçamento!$B$11:$E$328,3,0)</f>
        <v xml:space="preserve">m²        </v>
      </c>
      <c r="D670" s="243">
        <f>VLOOKUP(A670,Orçamento!$B$11:$E$328,4,0)</f>
        <v>705.26</v>
      </c>
    </row>
    <row r="671" spans="1:4" ht="22.5">
      <c r="A671" s="148"/>
      <c r="B671" s="184" t="s">
        <v>2415</v>
      </c>
      <c r="C671" s="149"/>
      <c r="D671" s="143"/>
    </row>
    <row r="672" spans="1:4" s="177" customFormat="1">
      <c r="A672" s="187"/>
      <c r="B672" s="187"/>
      <c r="C672" s="149"/>
      <c r="D672" s="143"/>
    </row>
    <row r="673" spans="1:4" s="177" customFormat="1" ht="22.5">
      <c r="A673" s="241" t="s">
        <v>2123</v>
      </c>
      <c r="B673" s="242" t="s">
        <v>2124</v>
      </c>
      <c r="C673" s="241" t="str">
        <f>VLOOKUP(A673,Orçamento!$B$11:$E$328,3,0)</f>
        <v xml:space="preserve">un        </v>
      </c>
      <c r="D673" s="243">
        <f>VLOOKUP(A673,Orçamento!$B$11:$E$328,4,0)</f>
        <v>12</v>
      </c>
    </row>
    <row r="674" spans="1:4" s="177" customFormat="1">
      <c r="A674" s="148"/>
      <c r="B674" s="184" t="s">
        <v>2243</v>
      </c>
      <c r="C674" s="149"/>
      <c r="D674" s="143"/>
    </row>
    <row r="675" spans="1:4" s="177" customFormat="1" ht="15.75" thickBot="1">
      <c r="A675" s="187"/>
      <c r="B675" s="187"/>
      <c r="C675" s="149"/>
      <c r="D675" s="143"/>
    </row>
    <row r="676" spans="1:4" ht="15.75" thickBot="1">
      <c r="A676" s="139" t="s">
        <v>1726</v>
      </c>
      <c r="B676" s="140" t="s">
        <v>1727</v>
      </c>
      <c r="C676" s="141"/>
      <c r="D676" s="142"/>
    </row>
    <row r="677" spans="1:4" ht="22.5">
      <c r="A677" s="241" t="s">
        <v>1728</v>
      </c>
      <c r="B677" s="242" t="s">
        <v>1532</v>
      </c>
      <c r="C677" s="241" t="str">
        <f>VLOOKUP(A677,Orçamento!$B$11:$E$328,3,0)</f>
        <v xml:space="preserve">un        </v>
      </c>
      <c r="D677" s="243">
        <f>VLOOKUP(A677,Orçamento!$B$11:$E$328,4,0)</f>
        <v>1</v>
      </c>
    </row>
    <row r="678" spans="1:4">
      <c r="A678" s="148"/>
      <c r="B678" s="109" t="s">
        <v>1778</v>
      </c>
      <c r="C678" s="149"/>
      <c r="D678" s="143"/>
    </row>
    <row r="679" spans="1:4">
      <c r="A679" s="150"/>
      <c r="B679" s="157"/>
      <c r="C679" s="151"/>
      <c r="D679" s="152"/>
    </row>
    <row r="680" spans="1:4" ht="22.5">
      <c r="A680" s="241" t="s">
        <v>1729</v>
      </c>
      <c r="B680" s="242" t="s">
        <v>1533</v>
      </c>
      <c r="C680" s="241" t="str">
        <f>VLOOKUP(A680,Orçamento!$B$11:$E$328,3,0)</f>
        <v xml:space="preserve">un        </v>
      </c>
      <c r="D680" s="243">
        <f>VLOOKUP(A680,Orçamento!$B$11:$E$328,4,0)</f>
        <v>2</v>
      </c>
    </row>
    <row r="681" spans="1:4">
      <c r="A681" s="148"/>
      <c r="B681" s="109" t="s">
        <v>2237</v>
      </c>
      <c r="C681" s="149"/>
      <c r="D681" s="143"/>
    </row>
    <row r="682" spans="1:4">
      <c r="A682" s="150"/>
      <c r="B682" s="157"/>
      <c r="C682" s="151"/>
      <c r="D682" s="152"/>
    </row>
    <row r="683" spans="1:4" s="177" customFormat="1" ht="45">
      <c r="A683" s="241" t="s">
        <v>2113</v>
      </c>
      <c r="B683" s="242" t="s">
        <v>2114</v>
      </c>
      <c r="C683" s="241" t="str">
        <f>VLOOKUP(A683,Orçamento!$B$11:$E$328,3,0)</f>
        <v xml:space="preserve">un        </v>
      </c>
      <c r="D683" s="243">
        <f>VLOOKUP(A683,Orçamento!$B$11:$E$328,4,0)</f>
        <v>5</v>
      </c>
    </row>
    <row r="684" spans="1:4" s="177" customFormat="1">
      <c r="A684" s="148"/>
      <c r="B684" s="184" t="s">
        <v>2245</v>
      </c>
      <c r="C684" s="149"/>
      <c r="D684" s="143"/>
    </row>
    <row r="685" spans="1:4" s="177" customFormat="1">
      <c r="A685" s="150"/>
      <c r="B685" s="157"/>
      <c r="C685" s="151"/>
      <c r="D685" s="152"/>
    </row>
    <row r="686" spans="1:4" ht="22.5">
      <c r="A686" s="241" t="s">
        <v>1730</v>
      </c>
      <c r="B686" s="242" t="s">
        <v>1534</v>
      </c>
      <c r="C686" s="241" t="str">
        <f>VLOOKUP(A686,Orçamento!$B$11:$E$328,3,0)</f>
        <v xml:space="preserve">un        </v>
      </c>
      <c r="D686" s="243">
        <f>VLOOKUP(A686,Orçamento!$B$11:$E$328,4,0)</f>
        <v>1</v>
      </c>
    </row>
    <row r="687" spans="1:4">
      <c r="A687" s="148"/>
      <c r="B687" s="109" t="s">
        <v>1778</v>
      </c>
      <c r="C687" s="149"/>
      <c r="D687" s="143"/>
    </row>
    <row r="688" spans="1:4">
      <c r="A688" s="150"/>
      <c r="B688" s="157"/>
      <c r="C688" s="151"/>
      <c r="D688" s="152"/>
    </row>
    <row r="689" spans="1:4" ht="22.5">
      <c r="A689" s="241" t="s">
        <v>1731</v>
      </c>
      <c r="B689" s="242" t="s">
        <v>1535</v>
      </c>
      <c r="C689" s="241" t="str">
        <f>VLOOKUP(A689,Orçamento!$B$11:$E$328,3,0)</f>
        <v xml:space="preserve">un        </v>
      </c>
      <c r="D689" s="243">
        <f>VLOOKUP(A689,Orçamento!$B$11:$E$328,4,0)</f>
        <v>6</v>
      </c>
    </row>
    <row r="690" spans="1:4">
      <c r="A690" s="148"/>
      <c r="B690" s="109" t="s">
        <v>2246</v>
      </c>
      <c r="C690" s="149"/>
      <c r="D690" s="143"/>
    </row>
    <row r="691" spans="1:4">
      <c r="A691" s="150"/>
      <c r="B691" s="157"/>
      <c r="C691" s="151"/>
      <c r="D691" s="152"/>
    </row>
    <row r="692" spans="1:4">
      <c r="A692" s="241" t="s">
        <v>1732</v>
      </c>
      <c r="B692" s="242" t="s">
        <v>1536</v>
      </c>
      <c r="C692" s="241" t="str">
        <f>VLOOKUP(A692,Orçamento!$B$11:$E$328,3,0)</f>
        <v xml:space="preserve">un        </v>
      </c>
      <c r="D692" s="243">
        <f>VLOOKUP(A692,Orçamento!$B$11:$E$328,4,0)</f>
        <v>3</v>
      </c>
    </row>
    <row r="693" spans="1:4">
      <c r="A693" s="148"/>
      <c r="B693" s="109" t="s">
        <v>2247</v>
      </c>
      <c r="C693" s="149"/>
      <c r="D693" s="143"/>
    </row>
    <row r="694" spans="1:4">
      <c r="A694" s="150"/>
      <c r="B694" s="157"/>
      <c r="C694" s="151"/>
      <c r="D694" s="152"/>
    </row>
    <row r="695" spans="1:4">
      <c r="A695" s="241" t="s">
        <v>1733</v>
      </c>
      <c r="B695" s="242" t="s">
        <v>1537</v>
      </c>
      <c r="C695" s="241" t="str">
        <f>VLOOKUP(A695,Orçamento!$B$11:$E$328,3,0)</f>
        <v xml:space="preserve">un        </v>
      </c>
      <c r="D695" s="243">
        <f>VLOOKUP(A695,Orçamento!$B$11:$E$328,4,0)</f>
        <v>3</v>
      </c>
    </row>
    <row r="696" spans="1:4">
      <c r="A696" s="148"/>
      <c r="B696" s="109" t="s">
        <v>2247</v>
      </c>
      <c r="C696" s="149"/>
      <c r="D696" s="143"/>
    </row>
    <row r="697" spans="1:4">
      <c r="A697" s="150"/>
      <c r="B697" s="157"/>
      <c r="C697" s="151"/>
      <c r="D697" s="152"/>
    </row>
    <row r="698" spans="1:4">
      <c r="A698" s="241" t="s">
        <v>1734</v>
      </c>
      <c r="B698" s="242" t="s">
        <v>1538</v>
      </c>
      <c r="C698" s="241" t="str">
        <f>VLOOKUP(A698,Orçamento!$B$11:$E$328,3,0)</f>
        <v xml:space="preserve">un        </v>
      </c>
      <c r="D698" s="243">
        <f>VLOOKUP(A698,Orçamento!$B$11:$E$328,4,0)</f>
        <v>6</v>
      </c>
    </row>
    <row r="699" spans="1:4">
      <c r="A699" s="148"/>
      <c r="B699" s="109" t="s">
        <v>2248</v>
      </c>
      <c r="C699" s="149"/>
      <c r="D699" s="143"/>
    </row>
    <row r="700" spans="1:4">
      <c r="A700" s="150"/>
      <c r="B700" s="157"/>
      <c r="C700" s="151"/>
      <c r="D700" s="152"/>
    </row>
    <row r="701" spans="1:4" s="177" customFormat="1">
      <c r="A701" s="241" t="s">
        <v>2062</v>
      </c>
      <c r="B701" s="242" t="s">
        <v>2063</v>
      </c>
      <c r="C701" s="241" t="str">
        <f>VLOOKUP(A701,Orçamento!$B$11:$E$328,3,0)</f>
        <v xml:space="preserve">un        </v>
      </c>
      <c r="D701" s="243">
        <f>VLOOKUP(A701,Orçamento!$B$11:$E$328,4,0)</f>
        <v>5</v>
      </c>
    </row>
    <row r="702" spans="1:4" s="177" customFormat="1">
      <c r="A702" s="150"/>
      <c r="B702" s="184" t="s">
        <v>2249</v>
      </c>
      <c r="C702" s="151"/>
      <c r="D702" s="152"/>
    </row>
    <row r="703" spans="1:4" s="177" customFormat="1">
      <c r="A703" s="150"/>
      <c r="B703" s="157"/>
      <c r="C703" s="151"/>
      <c r="D703" s="152"/>
    </row>
    <row r="704" spans="1:4">
      <c r="A704" s="241" t="s">
        <v>1735</v>
      </c>
      <c r="B704" s="242" t="s">
        <v>1539</v>
      </c>
      <c r="C704" s="241" t="str">
        <f>VLOOKUP(A704,Orçamento!$B$11:$E$328,3,0)</f>
        <v xml:space="preserve">un        </v>
      </c>
      <c r="D704" s="243">
        <f>VLOOKUP(A704,Orçamento!$B$11:$E$328,4,0)</f>
        <v>1</v>
      </c>
    </row>
    <row r="705" spans="1:4">
      <c r="A705" s="148"/>
      <c r="B705" s="109" t="s">
        <v>1778</v>
      </c>
      <c r="C705" s="149"/>
      <c r="D705" s="143"/>
    </row>
    <row r="706" spans="1:4">
      <c r="A706" s="150"/>
      <c r="B706" s="157"/>
      <c r="C706" s="151"/>
      <c r="D706" s="152"/>
    </row>
    <row r="707" spans="1:4" s="177" customFormat="1">
      <c r="A707" s="241" t="s">
        <v>2400</v>
      </c>
      <c r="B707" s="242" t="s">
        <v>2401</v>
      </c>
      <c r="C707" s="241" t="str">
        <f>VLOOKUP(A707,Orçamento!$B$11:$E$328,3,0)</f>
        <v xml:space="preserve">un        </v>
      </c>
      <c r="D707" s="243">
        <f>VLOOKUP(A707,Orçamento!$B$11:$E$328,4,0)</f>
        <v>3</v>
      </c>
    </row>
    <row r="708" spans="1:4" s="177" customFormat="1">
      <c r="A708" s="148"/>
      <c r="B708" s="184" t="s">
        <v>2402</v>
      </c>
      <c r="C708" s="149"/>
      <c r="D708" s="143"/>
    </row>
    <row r="709" spans="1:4" s="177" customFormat="1">
      <c r="A709" s="150"/>
      <c r="B709" s="157"/>
      <c r="C709" s="151"/>
      <c r="D709" s="152"/>
    </row>
    <row r="710" spans="1:4" ht="22.5">
      <c r="A710" s="241" t="s">
        <v>1736</v>
      </c>
      <c r="B710" s="242" t="s">
        <v>392</v>
      </c>
      <c r="C710" s="241" t="str">
        <f>VLOOKUP(A710,Orçamento!$B$11:$E$328,3,0)</f>
        <v xml:space="preserve">un        </v>
      </c>
      <c r="D710" s="243">
        <f>VLOOKUP(A710,Orçamento!$B$11:$E$328,4,0)</f>
        <v>6</v>
      </c>
    </row>
    <row r="711" spans="1:4">
      <c r="A711" s="148"/>
      <c r="B711" s="109" t="s">
        <v>2250</v>
      </c>
      <c r="C711" s="149"/>
      <c r="D711" s="143"/>
    </row>
    <row r="712" spans="1:4">
      <c r="A712" s="150"/>
      <c r="B712" s="157"/>
      <c r="C712" s="151"/>
      <c r="D712" s="152"/>
    </row>
    <row r="713" spans="1:4" s="177" customFormat="1">
      <c r="A713" s="241" t="s">
        <v>2056</v>
      </c>
      <c r="B713" s="242" t="s">
        <v>2057</v>
      </c>
      <c r="C713" s="241" t="str">
        <f>VLOOKUP(A713,Orçamento!$B$11:$E$328,3,0)</f>
        <v xml:space="preserve">un        </v>
      </c>
      <c r="D713" s="243">
        <f>VLOOKUP(A713,Orçamento!$B$11:$E$328,4,0)</f>
        <v>1</v>
      </c>
    </row>
    <row r="714" spans="1:4" s="177" customFormat="1">
      <c r="A714" s="148"/>
      <c r="B714" s="184" t="s">
        <v>2019</v>
      </c>
      <c r="C714" s="149"/>
      <c r="D714" s="151"/>
    </row>
    <row r="715" spans="1:4" s="177" customFormat="1">
      <c r="A715" s="150"/>
      <c r="B715" s="157"/>
      <c r="D715" s="152"/>
    </row>
    <row r="716" spans="1:4">
      <c r="A716" s="241" t="s">
        <v>1737</v>
      </c>
      <c r="B716" s="242" t="s">
        <v>1540</v>
      </c>
      <c r="C716" s="241" t="str">
        <f>VLOOKUP(A716,Orçamento!$B$11:$E$328,3,0)</f>
        <v xml:space="preserve">un        </v>
      </c>
      <c r="D716" s="243">
        <f>VLOOKUP(A716,Orçamento!$B$11:$E$328,4,0)</f>
        <v>2</v>
      </c>
    </row>
    <row r="717" spans="1:4">
      <c r="A717" s="148"/>
      <c r="B717" s="109" t="s">
        <v>1777</v>
      </c>
      <c r="C717" s="149"/>
      <c r="D717" s="151"/>
    </row>
    <row r="718" spans="1:4">
      <c r="A718" s="150"/>
      <c r="B718" s="157"/>
      <c r="C718" s="122"/>
      <c r="D718" s="152"/>
    </row>
    <row r="719" spans="1:4">
      <c r="A719" s="241" t="s">
        <v>1738</v>
      </c>
      <c r="B719" s="242" t="s">
        <v>1541</v>
      </c>
      <c r="C719" s="241" t="str">
        <f>VLOOKUP(A719,Orçamento!$B$11:$E$328,3,0)</f>
        <v xml:space="preserve">un        </v>
      </c>
      <c r="D719" s="243">
        <f>VLOOKUP(A719,Orçamento!$B$11:$E$328,4,0)</f>
        <v>4</v>
      </c>
    </row>
    <row r="720" spans="1:4">
      <c r="A720" s="148"/>
      <c r="B720" s="109" t="s">
        <v>2020</v>
      </c>
      <c r="C720" s="149"/>
      <c r="D720" s="143"/>
    </row>
    <row r="721" spans="1:4">
      <c r="A721" s="150"/>
      <c r="B721" s="157"/>
      <c r="C721" s="151"/>
      <c r="D721" s="152"/>
    </row>
    <row r="722" spans="1:4" s="177" customFormat="1">
      <c r="A722" s="241" t="s">
        <v>2058</v>
      </c>
      <c r="B722" s="242" t="s">
        <v>2059</v>
      </c>
      <c r="C722" s="241" t="str">
        <f>VLOOKUP(A722,Orçamento!$B$11:$E$328,3,0)</f>
        <v xml:space="preserve">un        </v>
      </c>
      <c r="D722" s="243">
        <f>VLOOKUP(A722,Orçamento!$B$11:$E$328,4,0)</f>
        <v>1</v>
      </c>
    </row>
    <row r="723" spans="1:4" s="177" customFormat="1">
      <c r="A723" s="148"/>
      <c r="B723" s="184" t="s">
        <v>2043</v>
      </c>
      <c r="C723" s="149"/>
      <c r="D723" s="143"/>
    </row>
    <row r="724" spans="1:4" s="177" customFormat="1">
      <c r="A724" s="150"/>
      <c r="B724" s="157"/>
      <c r="C724" s="151"/>
      <c r="D724" s="152"/>
    </row>
    <row r="725" spans="1:4">
      <c r="A725" s="241" t="s">
        <v>1739</v>
      </c>
      <c r="B725" s="242" t="s">
        <v>326</v>
      </c>
      <c r="C725" s="241" t="str">
        <f>VLOOKUP(A725,Orçamento!$B$11:$E$328,3,0)</f>
        <v xml:space="preserve">un        </v>
      </c>
      <c r="D725" s="243">
        <f>VLOOKUP(A725,Orçamento!$B$11:$E$328,4,0)</f>
        <v>5</v>
      </c>
    </row>
    <row r="726" spans="1:4">
      <c r="A726" s="148"/>
      <c r="B726" s="109" t="s">
        <v>2252</v>
      </c>
      <c r="C726" s="149"/>
      <c r="D726" s="143"/>
    </row>
    <row r="727" spans="1:4">
      <c r="A727" s="150"/>
      <c r="B727" s="157"/>
      <c r="C727" s="151"/>
      <c r="D727" s="152"/>
    </row>
    <row r="728" spans="1:4">
      <c r="A728" s="241" t="s">
        <v>1740</v>
      </c>
      <c r="B728" s="242" t="s">
        <v>1542</v>
      </c>
      <c r="C728" s="241" t="str">
        <f>VLOOKUP(A728,Orçamento!$B$11:$E$328,3,0)</f>
        <v xml:space="preserve">un        </v>
      </c>
      <c r="D728" s="243">
        <f>VLOOKUP(A728,Orçamento!$B$11:$E$328,4,0)</f>
        <v>6</v>
      </c>
    </row>
    <row r="729" spans="1:4">
      <c r="A729" s="148"/>
      <c r="B729" s="109" t="s">
        <v>2253</v>
      </c>
      <c r="C729" s="149"/>
      <c r="D729" s="143"/>
    </row>
    <row r="730" spans="1:4">
      <c r="A730" s="150"/>
      <c r="B730" s="157"/>
      <c r="C730" s="151"/>
      <c r="D730" s="152"/>
    </row>
    <row r="731" spans="1:4">
      <c r="A731" s="241" t="s">
        <v>1741</v>
      </c>
      <c r="B731" s="242" t="s">
        <v>1543</v>
      </c>
      <c r="C731" s="241" t="str">
        <f>VLOOKUP(A731,Orçamento!$B$11:$E$328,3,0)</f>
        <v xml:space="preserve">un        </v>
      </c>
      <c r="D731" s="243">
        <f>VLOOKUP(A731,Orçamento!$B$11:$E$328,4,0)</f>
        <v>9</v>
      </c>
    </row>
    <row r="732" spans="1:4">
      <c r="A732" s="148"/>
      <c r="B732" s="109" t="s">
        <v>2254</v>
      </c>
      <c r="C732" s="149"/>
      <c r="D732" s="143"/>
    </row>
    <row r="733" spans="1:4">
      <c r="A733" s="150"/>
      <c r="B733" s="157"/>
      <c r="C733" s="151"/>
      <c r="D733" s="152"/>
    </row>
    <row r="734" spans="1:4" s="177" customFormat="1" ht="36" customHeight="1">
      <c r="A734" s="241" t="s">
        <v>2471</v>
      </c>
      <c r="B734" s="242" t="s">
        <v>2470</v>
      </c>
      <c r="C734" s="241" t="str">
        <f>VLOOKUP(A734,Orçamento!$B$11:$E$328,3,0)</f>
        <v xml:space="preserve">un        </v>
      </c>
      <c r="D734" s="243">
        <f>VLOOKUP(A734,Orçamento!$B$11:$E$328,4,0)</f>
        <v>28</v>
      </c>
    </row>
    <row r="735" spans="1:4" s="177" customFormat="1">
      <c r="A735" s="148"/>
      <c r="B735" s="184" t="s">
        <v>2477</v>
      </c>
      <c r="C735" s="149"/>
      <c r="D735" s="143"/>
    </row>
    <row r="736" spans="1:4" s="177" customFormat="1">
      <c r="A736" s="150"/>
      <c r="B736" s="157"/>
      <c r="C736" s="151"/>
      <c r="D736" s="152"/>
    </row>
    <row r="737" spans="1:4" s="177" customFormat="1" ht="22.5">
      <c r="A737" s="241" t="s">
        <v>2060</v>
      </c>
      <c r="B737" s="242" t="s">
        <v>2061</v>
      </c>
      <c r="C737" s="241" t="str">
        <f>VLOOKUP(A737,Orçamento!$B$11:$E$328,3,0)</f>
        <v xml:space="preserve">un        </v>
      </c>
      <c r="D737" s="243">
        <f>VLOOKUP(A737,Orçamento!$B$11:$E$328,4,0)</f>
        <v>1</v>
      </c>
    </row>
    <row r="738" spans="1:4" s="177" customFormat="1">
      <c r="A738" s="148"/>
      <c r="B738" s="184" t="s">
        <v>2043</v>
      </c>
      <c r="C738" s="149"/>
      <c r="D738" s="143"/>
    </row>
    <row r="739" spans="1:4" s="177" customFormat="1">
      <c r="A739" s="150"/>
      <c r="B739" s="157"/>
      <c r="C739" s="151"/>
      <c r="D739" s="152"/>
    </row>
    <row r="740" spans="1:4" ht="22.5">
      <c r="A740" s="241" t="s">
        <v>1742</v>
      </c>
      <c r="B740" s="242" t="s">
        <v>1544</v>
      </c>
      <c r="C740" s="241" t="str">
        <f>VLOOKUP(A740,Orçamento!$B$11:$E$328,3,0)</f>
        <v xml:space="preserve">un        </v>
      </c>
      <c r="D740" s="243">
        <f>VLOOKUP(A740,Orçamento!$B$11:$E$328,4,0)</f>
        <v>1</v>
      </c>
    </row>
    <row r="741" spans="1:4">
      <c r="A741" s="148"/>
      <c r="B741" s="109" t="s">
        <v>1778</v>
      </c>
      <c r="C741" s="149"/>
      <c r="D741" s="143"/>
    </row>
    <row r="742" spans="1:4">
      <c r="A742" s="150"/>
      <c r="B742" s="157"/>
      <c r="C742" s="151"/>
      <c r="D742" s="152"/>
    </row>
    <row r="743" spans="1:4" ht="22.5">
      <c r="A743" s="241" t="s">
        <v>1743</v>
      </c>
      <c r="B743" s="242" t="s">
        <v>1545</v>
      </c>
      <c r="C743" s="241" t="str">
        <f>VLOOKUP(A743,Orçamento!$B$11:$E$328,3,0)</f>
        <v xml:space="preserve">un        </v>
      </c>
      <c r="D743" s="243">
        <f>VLOOKUP(A743,Orçamento!$B$11:$E$328,4,0)</f>
        <v>1</v>
      </c>
    </row>
    <row r="744" spans="1:4">
      <c r="A744" s="148"/>
      <c r="B744" s="109" t="s">
        <v>1778</v>
      </c>
      <c r="C744" s="149"/>
      <c r="D744" s="143"/>
    </row>
    <row r="745" spans="1:4">
      <c r="A745" s="150"/>
      <c r="B745" s="157"/>
      <c r="C745" s="151"/>
      <c r="D745" s="152"/>
    </row>
    <row r="746" spans="1:4" s="177" customFormat="1" ht="18.75" customHeight="1">
      <c r="A746" s="241" t="s">
        <v>2561</v>
      </c>
      <c r="B746" s="242" t="s">
        <v>2244</v>
      </c>
      <c r="C746" s="241" t="str">
        <f>VLOOKUP(A746,Orçamento!$B$11:$E$328,3,0)</f>
        <v xml:space="preserve">un        </v>
      </c>
      <c r="D746" s="243">
        <f>VLOOKUP(A746,Orçamento!$B$11:$E$328,4,0)</f>
        <v>4</v>
      </c>
    </row>
    <row r="747" spans="1:4" s="177" customFormat="1">
      <c r="A747" s="148"/>
      <c r="B747" s="188" t="s">
        <v>2261</v>
      </c>
      <c r="C747" s="149"/>
      <c r="D747" s="143"/>
    </row>
    <row r="748" spans="1:4" s="177" customFormat="1">
      <c r="A748" s="150"/>
      <c r="B748" s="157"/>
      <c r="C748" s="151"/>
      <c r="D748" s="152"/>
    </row>
    <row r="749" spans="1:4" s="177" customFormat="1" ht="18.75" customHeight="1">
      <c r="A749" s="241" t="s">
        <v>2562</v>
      </c>
      <c r="B749" s="242" t="s">
        <v>2488</v>
      </c>
      <c r="C749" s="241" t="str">
        <f>VLOOKUP(A749,Orçamento!$B$11:$E$328,3,0)</f>
        <v xml:space="preserve">un        </v>
      </c>
      <c r="D749" s="243">
        <f>VLOOKUP(A749,Orçamento!$B$11:$E$328,4,0)</f>
        <v>4</v>
      </c>
    </row>
    <row r="750" spans="1:4" s="177" customFormat="1">
      <c r="A750" s="148"/>
      <c r="B750" s="188" t="s">
        <v>2261</v>
      </c>
      <c r="C750" s="149"/>
      <c r="D750" s="143"/>
    </row>
    <row r="751" spans="1:4" s="177" customFormat="1">
      <c r="A751" s="150"/>
      <c r="B751" s="157"/>
      <c r="C751" s="151"/>
      <c r="D751" s="152"/>
    </row>
    <row r="752" spans="1:4" s="177" customFormat="1" ht="18.75" customHeight="1">
      <c r="A752" s="241" t="s">
        <v>2563</v>
      </c>
      <c r="B752" s="242" t="s">
        <v>2268</v>
      </c>
      <c r="C752" s="241" t="str">
        <f>VLOOKUP(A752,Orçamento!$B$11:$E$328,3,0)</f>
        <v xml:space="preserve">un        </v>
      </c>
      <c r="D752" s="243">
        <f>VLOOKUP(A752,Orçamento!$B$11:$E$328,4,0)</f>
        <v>2</v>
      </c>
    </row>
    <row r="753" spans="1:4" s="177" customFormat="1">
      <c r="A753" s="148"/>
      <c r="B753" s="188" t="s">
        <v>2419</v>
      </c>
      <c r="C753" s="149"/>
      <c r="D753" s="143"/>
    </row>
    <row r="754" spans="1:4" s="177" customFormat="1">
      <c r="A754" s="150"/>
      <c r="B754" s="157"/>
      <c r="C754" s="151"/>
      <c r="D754" s="152"/>
    </row>
    <row r="755" spans="1:4" ht="22.5">
      <c r="A755" s="241" t="s">
        <v>1744</v>
      </c>
      <c r="B755" s="242" t="s">
        <v>1546</v>
      </c>
      <c r="C755" s="241" t="str">
        <f>VLOOKUP(A755,Orçamento!$B$11:$E$328,3,0)</f>
        <v xml:space="preserve">un        </v>
      </c>
      <c r="D755" s="243">
        <f>VLOOKUP(A755,Orçamento!$B$11:$E$328,4,0)</f>
        <v>1</v>
      </c>
    </row>
    <row r="756" spans="1:4">
      <c r="A756" s="148"/>
      <c r="B756" s="109" t="s">
        <v>1793</v>
      </c>
      <c r="C756" s="149"/>
      <c r="D756" s="143"/>
    </row>
    <row r="757" spans="1:4">
      <c r="A757" s="150"/>
      <c r="B757" s="157"/>
      <c r="C757" s="151"/>
      <c r="D757" s="152"/>
    </row>
    <row r="758" spans="1:4" ht="22.5">
      <c r="A758" s="241" t="s">
        <v>1745</v>
      </c>
      <c r="B758" s="242" t="s">
        <v>1547</v>
      </c>
      <c r="C758" s="241" t="str">
        <f>VLOOKUP(A758,Orçamento!$B$11:$E$328,3,0)</f>
        <v xml:space="preserve">un        </v>
      </c>
      <c r="D758" s="243">
        <f>VLOOKUP(A758,Orçamento!$B$11:$E$328,4,0)</f>
        <v>1</v>
      </c>
    </row>
    <row r="759" spans="1:4">
      <c r="A759" s="148"/>
      <c r="B759" s="109" t="s">
        <v>1793</v>
      </c>
      <c r="C759" s="149"/>
      <c r="D759" s="143"/>
    </row>
    <row r="760" spans="1:4">
      <c r="A760" s="150"/>
      <c r="B760" s="157"/>
      <c r="C760" s="151"/>
      <c r="D760" s="152"/>
    </row>
    <row r="761" spans="1:4" ht="22.5">
      <c r="A761" s="241" t="s">
        <v>1746</v>
      </c>
      <c r="B761" s="242" t="s">
        <v>1548</v>
      </c>
      <c r="C761" s="241" t="str">
        <f>VLOOKUP(A761,Orçamento!$B$11:$E$328,3,0)</f>
        <v xml:space="preserve">un        </v>
      </c>
      <c r="D761" s="243">
        <f>VLOOKUP(A761,Orçamento!$B$11:$E$328,4,0)</f>
        <v>1</v>
      </c>
    </row>
    <row r="762" spans="1:4">
      <c r="A762" s="148"/>
      <c r="B762" s="109" t="s">
        <v>1793</v>
      </c>
      <c r="C762" s="149"/>
      <c r="D762" s="143"/>
    </row>
    <row r="763" spans="1:4">
      <c r="A763" s="150"/>
      <c r="B763" s="157"/>
      <c r="C763" s="151"/>
      <c r="D763" s="152"/>
    </row>
    <row r="764" spans="1:4" ht="22.5">
      <c r="A764" s="241" t="s">
        <v>1747</v>
      </c>
      <c r="B764" s="242" t="s">
        <v>1549</v>
      </c>
      <c r="C764" s="241" t="str">
        <f>VLOOKUP(A764,Orçamento!$B$11:$E$328,3,0)</f>
        <v xml:space="preserve">un        </v>
      </c>
      <c r="D764" s="243">
        <f>VLOOKUP(A764,Orçamento!$B$11:$E$328,4,0)</f>
        <v>1</v>
      </c>
    </row>
    <row r="765" spans="1:4">
      <c r="A765" s="148"/>
      <c r="B765" s="109" t="s">
        <v>1793</v>
      </c>
      <c r="C765" s="149"/>
      <c r="D765" s="143"/>
    </row>
    <row r="766" spans="1:4">
      <c r="A766" s="150"/>
      <c r="B766" s="157"/>
      <c r="C766" s="151"/>
      <c r="D766" s="152"/>
    </row>
    <row r="767" spans="1:4">
      <c r="A767" s="241" t="s">
        <v>1748</v>
      </c>
      <c r="B767" s="242" t="s">
        <v>1550</v>
      </c>
      <c r="C767" s="241" t="str">
        <f>VLOOKUP(A767,Orçamento!$B$11:$E$328,3,0)</f>
        <v xml:space="preserve">un        </v>
      </c>
      <c r="D767" s="243">
        <f>VLOOKUP(A767,Orçamento!$B$11:$E$328,4,0)</f>
        <v>1</v>
      </c>
    </row>
    <row r="768" spans="1:4">
      <c r="A768" s="148"/>
      <c r="B768" s="109" t="s">
        <v>1793</v>
      </c>
      <c r="C768" s="149"/>
      <c r="D768" s="143"/>
    </row>
    <row r="769" spans="1:4">
      <c r="A769" s="150"/>
      <c r="B769" s="157"/>
      <c r="C769" s="151"/>
      <c r="D769" s="152"/>
    </row>
    <row r="770" spans="1:4" s="177" customFormat="1" ht="22.5">
      <c r="A770" s="241" t="s">
        <v>2395</v>
      </c>
      <c r="B770" s="242" t="s">
        <v>2396</v>
      </c>
      <c r="C770" s="241" t="str">
        <f>VLOOKUP(A770,Orçamento!$B$11:$E$328,3,0)</f>
        <v xml:space="preserve">un        </v>
      </c>
      <c r="D770" s="243">
        <f>VLOOKUP(A770,Orçamento!$B$11:$E$328,4,0)</f>
        <v>3</v>
      </c>
    </row>
    <row r="771" spans="1:4" s="177" customFormat="1">
      <c r="A771" s="148"/>
      <c r="B771" s="184" t="s">
        <v>2397</v>
      </c>
      <c r="C771" s="149"/>
      <c r="D771" s="143"/>
    </row>
    <row r="772" spans="1:4" s="177" customFormat="1">
      <c r="A772" s="150"/>
      <c r="B772" s="157"/>
      <c r="C772" s="151"/>
      <c r="D772" s="152"/>
    </row>
    <row r="773" spans="1:4" ht="22.5">
      <c r="A773" s="241" t="s">
        <v>1749</v>
      </c>
      <c r="B773" s="242" t="s">
        <v>1551</v>
      </c>
      <c r="C773" s="241" t="str">
        <f>VLOOKUP(A773,Orçamento!$B$11:$E$328,3,0)</f>
        <v xml:space="preserve">un        </v>
      </c>
      <c r="D773" s="243">
        <f>VLOOKUP(A773,Orçamento!$B$11:$E$328,4,0)</f>
        <v>1</v>
      </c>
    </row>
    <row r="774" spans="1:4">
      <c r="A774" s="148"/>
      <c r="B774" s="109" t="s">
        <v>1777</v>
      </c>
      <c r="C774" s="149"/>
      <c r="D774" s="143"/>
    </row>
    <row r="775" spans="1:4">
      <c r="A775" s="150"/>
      <c r="B775" s="157"/>
      <c r="C775" s="151"/>
      <c r="D775" s="152"/>
    </row>
    <row r="776" spans="1:4" ht="22.5">
      <c r="A776" s="241" t="s">
        <v>2115</v>
      </c>
      <c r="B776" s="242" t="s">
        <v>2116</v>
      </c>
      <c r="C776" s="241" t="str">
        <f>VLOOKUP(A776,Orçamento!$B$11:$E$328,3,0)</f>
        <v xml:space="preserve">un        </v>
      </c>
      <c r="D776" s="243">
        <f>VLOOKUP(A776,Orçamento!$B$11:$E$328,4,0)</f>
        <v>68</v>
      </c>
    </row>
    <row r="777" spans="1:4" ht="45">
      <c r="A777" s="148"/>
      <c r="B777" s="109" t="s">
        <v>2255</v>
      </c>
      <c r="C777" s="149"/>
      <c r="D777" s="143"/>
    </row>
    <row r="778" spans="1:4">
      <c r="A778" s="150"/>
      <c r="B778" s="157"/>
      <c r="C778" s="151"/>
      <c r="D778" s="152"/>
    </row>
    <row r="779" spans="1:4" s="177" customFormat="1">
      <c r="A779" s="241" t="s">
        <v>2422</v>
      </c>
      <c r="B779" s="242" t="s">
        <v>2423</v>
      </c>
      <c r="C779" s="241" t="str">
        <f>VLOOKUP(A779,Orçamento!$B$11:$E$328,3,0)</f>
        <v xml:space="preserve">un        </v>
      </c>
      <c r="D779" s="243">
        <f>VLOOKUP(A779,Orçamento!$B$11:$E$328,4,0)</f>
        <v>207</v>
      </c>
    </row>
    <row r="780" spans="1:4" s="177" customFormat="1" ht="56.25">
      <c r="A780" s="148"/>
      <c r="B780" s="184" t="s">
        <v>2479</v>
      </c>
      <c r="C780" s="149"/>
      <c r="D780" s="143"/>
    </row>
    <row r="781" spans="1:4" s="177" customFormat="1">
      <c r="A781" s="150"/>
      <c r="B781" s="157"/>
      <c r="C781" s="151"/>
      <c r="D781" s="152"/>
    </row>
    <row r="782" spans="1:4" s="177" customFormat="1" ht="22.5">
      <c r="A782" s="241" t="s">
        <v>2462</v>
      </c>
      <c r="B782" s="242" t="s">
        <v>2463</v>
      </c>
      <c r="C782" s="241" t="str">
        <f>VLOOKUP(A782,Orçamento!$B$11:$E$328,3,0)</f>
        <v xml:space="preserve">un        </v>
      </c>
      <c r="D782" s="243">
        <f>VLOOKUP(A782,Orçamento!$B$11:$E$328,4,0)</f>
        <v>127</v>
      </c>
    </row>
    <row r="783" spans="1:4" s="177" customFormat="1">
      <c r="A783" s="148"/>
      <c r="B783" s="184" t="s">
        <v>2464</v>
      </c>
      <c r="C783" s="149"/>
      <c r="D783" s="143"/>
    </row>
    <row r="784" spans="1:4" s="177" customFormat="1">
      <c r="A784" s="150"/>
      <c r="B784" s="157"/>
      <c r="C784" s="151"/>
      <c r="D784" s="152"/>
    </row>
    <row r="785" spans="1:4" s="177" customFormat="1" ht="22.5">
      <c r="A785" s="241" t="s">
        <v>2421</v>
      </c>
      <c r="B785" s="242" t="s">
        <v>2420</v>
      </c>
      <c r="C785" s="241" t="str">
        <f>VLOOKUP(A785,Orçamento!$B$11:$E$328,3,0)</f>
        <v xml:space="preserve">un        </v>
      </c>
      <c r="D785" s="243">
        <f>VLOOKUP(A785,Orçamento!$B$11:$E$328,4,0)</f>
        <v>3</v>
      </c>
    </row>
    <row r="786" spans="1:4" s="177" customFormat="1">
      <c r="A786" s="148"/>
      <c r="B786" s="184" t="s">
        <v>2424</v>
      </c>
      <c r="C786" s="149"/>
      <c r="D786" s="143"/>
    </row>
    <row r="787" spans="1:4" s="177" customFormat="1">
      <c r="A787" s="150"/>
      <c r="B787" s="157"/>
      <c r="C787" s="151"/>
      <c r="D787" s="152"/>
    </row>
    <row r="788" spans="1:4" s="177" customFormat="1">
      <c r="A788" s="241" t="s">
        <v>2555</v>
      </c>
      <c r="B788" s="242" t="s">
        <v>2121</v>
      </c>
      <c r="C788" s="241" t="str">
        <f>VLOOKUP(A788,Orçamento!$B$11:$E$328,3,0)</f>
        <v>m</v>
      </c>
      <c r="D788" s="243">
        <f>VLOOKUP(A788,Orçamento!$B$11:$E$328,4,0)</f>
        <v>700</v>
      </c>
    </row>
    <row r="789" spans="1:4" s="177" customFormat="1">
      <c r="A789" s="148"/>
      <c r="B789" s="188" t="s">
        <v>2270</v>
      </c>
      <c r="C789" s="149"/>
      <c r="D789" s="143"/>
    </row>
    <row r="790" spans="1:4" s="177" customFormat="1">
      <c r="A790" s="150"/>
      <c r="B790" s="157"/>
      <c r="C790" s="151"/>
      <c r="D790" s="152"/>
    </row>
    <row r="791" spans="1:4" s="177" customFormat="1">
      <c r="A791" s="241" t="s">
        <v>2556</v>
      </c>
      <c r="B791" s="242" t="s">
        <v>2122</v>
      </c>
      <c r="C791" s="241" t="str">
        <f>VLOOKUP(A791,Orçamento!$B$11:$E$328,3,0)</f>
        <v xml:space="preserve">un        </v>
      </c>
      <c r="D791" s="243">
        <f>VLOOKUP(A791,Orçamento!$B$11:$E$328,4,0)</f>
        <v>39</v>
      </c>
    </row>
    <row r="792" spans="1:4" s="177" customFormat="1">
      <c r="A792" s="148"/>
      <c r="B792" s="188" t="s">
        <v>2260</v>
      </c>
      <c r="C792" s="149"/>
      <c r="D792" s="143"/>
    </row>
    <row r="793" spans="1:4" s="177" customFormat="1">
      <c r="A793" s="150"/>
      <c r="B793" s="157"/>
      <c r="C793" s="151"/>
      <c r="D793" s="152"/>
    </row>
    <row r="794" spans="1:4" s="177" customFormat="1" ht="18.75" customHeight="1">
      <c r="A794" s="241" t="s">
        <v>2557</v>
      </c>
      <c r="B794" s="242" t="s">
        <v>2491</v>
      </c>
      <c r="C794" s="241" t="str">
        <f>VLOOKUP(A794,Orçamento!$B$11:$E$328,3,0)</f>
        <v xml:space="preserve">un        </v>
      </c>
      <c r="D794" s="243">
        <f>VLOOKUP(A794,Orçamento!$B$11:$E$328,4,0)</f>
        <v>221</v>
      </c>
    </row>
    <row r="795" spans="1:4" s="177" customFormat="1" ht="34.5">
      <c r="A795" s="148"/>
      <c r="B795" s="188" t="s">
        <v>2418</v>
      </c>
      <c r="C795" s="149"/>
      <c r="D795" s="143"/>
    </row>
    <row r="796" spans="1:4" s="177" customFormat="1" ht="18.75" customHeight="1">
      <c r="A796" s="150"/>
      <c r="B796" s="157"/>
      <c r="C796" s="151"/>
      <c r="D796" s="152"/>
    </row>
    <row r="797" spans="1:4" s="177" customFormat="1" ht="18.75" customHeight="1">
      <c r="A797" s="241" t="s">
        <v>2558</v>
      </c>
      <c r="B797" s="242" t="s">
        <v>2489</v>
      </c>
      <c r="C797" s="241" t="str">
        <f>VLOOKUP(A797,Orçamento!$B$11:$E$328,3,0)</f>
        <v xml:space="preserve">un        </v>
      </c>
      <c r="D797" s="243">
        <f>VLOOKUP(A797,Orçamento!$B$11:$E$328,4,0)</f>
        <v>62</v>
      </c>
    </row>
    <row r="798" spans="1:4" s="177" customFormat="1" ht="23.25">
      <c r="A798" s="148"/>
      <c r="B798" s="188" t="s">
        <v>2510</v>
      </c>
      <c r="C798" s="149"/>
      <c r="D798" s="143"/>
    </row>
    <row r="799" spans="1:4" s="177" customFormat="1" ht="18.75" customHeight="1">
      <c r="A799" s="150"/>
      <c r="B799" s="157"/>
      <c r="C799" s="151"/>
      <c r="D799" s="152"/>
    </row>
    <row r="800" spans="1:4" s="177" customFormat="1" ht="22.5">
      <c r="A800" s="241" t="s">
        <v>2559</v>
      </c>
      <c r="B800" s="242" t="s">
        <v>2490</v>
      </c>
      <c r="C800" s="241" t="str">
        <f>VLOOKUP(A800,Orçamento!$B$11:$E$328,3,0)</f>
        <v xml:space="preserve">un        </v>
      </c>
      <c r="D800" s="243">
        <f>VLOOKUP(A800,Orçamento!$B$11:$E$328,4,0)</f>
        <v>75</v>
      </c>
    </row>
    <row r="801" spans="1:4" s="177" customFormat="1" ht="27.75" customHeight="1">
      <c r="A801" s="148"/>
      <c r="B801" s="188" t="s">
        <v>2511</v>
      </c>
      <c r="C801" s="149"/>
      <c r="D801" s="143"/>
    </row>
    <row r="802" spans="1:4" s="177" customFormat="1" ht="18.75" customHeight="1">
      <c r="A802" s="150"/>
      <c r="B802" s="157"/>
      <c r="C802" s="151"/>
      <c r="D802" s="152"/>
    </row>
    <row r="803" spans="1:4">
      <c r="A803" s="241" t="s">
        <v>1750</v>
      </c>
      <c r="B803" s="242" t="s">
        <v>1552</v>
      </c>
      <c r="C803" s="241" t="str">
        <f>VLOOKUP(A803,Orçamento!$B$11:$E$328,3,0)</f>
        <v xml:space="preserve">un        </v>
      </c>
      <c r="D803" s="243">
        <f>VLOOKUP(A803,Orçamento!$B$11:$E$328,4,0)</f>
        <v>1</v>
      </c>
    </row>
    <row r="804" spans="1:4">
      <c r="A804" s="148"/>
      <c r="B804" s="109" t="s">
        <v>1794</v>
      </c>
      <c r="C804" s="149"/>
      <c r="D804" s="143"/>
    </row>
    <row r="805" spans="1:4">
      <c r="A805" s="150"/>
      <c r="B805" s="157"/>
      <c r="C805" s="151"/>
      <c r="D805" s="152"/>
    </row>
    <row r="806" spans="1:4" s="177" customFormat="1">
      <c r="A806" s="241" t="s">
        <v>2560</v>
      </c>
      <c r="B806" s="242" t="s">
        <v>2514</v>
      </c>
      <c r="C806" s="241" t="str">
        <f>VLOOKUP(A806,Orçamento!$B$11:$E$328,3,0)</f>
        <v>vb</v>
      </c>
      <c r="D806" s="243">
        <f>VLOOKUP(A806,Orçamento!$B$11:$E$328,4,0)</f>
        <v>1</v>
      </c>
    </row>
    <row r="807" spans="1:4" s="177" customFormat="1">
      <c r="A807" s="148"/>
      <c r="B807" s="184" t="s">
        <v>2525</v>
      </c>
      <c r="C807" s="149"/>
      <c r="D807" s="143"/>
    </row>
    <row r="808" spans="1:4" s="177" customFormat="1">
      <c r="A808" s="150"/>
      <c r="B808" s="157"/>
      <c r="C808" s="151"/>
      <c r="D808" s="152"/>
    </row>
    <row r="809" spans="1:4" ht="22.5">
      <c r="A809" s="241" t="s">
        <v>1751</v>
      </c>
      <c r="B809" s="242" t="s">
        <v>1553</v>
      </c>
      <c r="C809" s="241" t="str">
        <f>VLOOKUP(A809,Orçamento!$B$11:$E$328,3,0)</f>
        <v xml:space="preserve">un        </v>
      </c>
      <c r="D809" s="243">
        <f>VLOOKUP(A809,Orçamento!$B$11:$E$328,4,0)</f>
        <v>4</v>
      </c>
    </row>
    <row r="810" spans="1:4">
      <c r="A810" s="148"/>
      <c r="B810" s="109" t="s">
        <v>2256</v>
      </c>
      <c r="C810" s="149"/>
      <c r="D810" s="143"/>
    </row>
    <row r="811" spans="1:4">
      <c r="A811" s="150"/>
      <c r="B811" s="157"/>
      <c r="C811" s="151"/>
      <c r="D811" s="152"/>
    </row>
    <row r="812" spans="1:4">
      <c r="A812" s="241" t="s">
        <v>1752</v>
      </c>
      <c r="B812" s="242" t="s">
        <v>1554</v>
      </c>
      <c r="C812" s="241" t="str">
        <f>VLOOKUP(A812,Orçamento!$B$11:$E$328,3,0)</f>
        <v xml:space="preserve">un        </v>
      </c>
      <c r="D812" s="243">
        <f>VLOOKUP(A812,Orçamento!$B$11:$E$328,4,0)</f>
        <v>4</v>
      </c>
    </row>
    <row r="813" spans="1:4">
      <c r="A813" s="148"/>
      <c r="B813" s="109" t="s">
        <v>2256</v>
      </c>
      <c r="C813" s="149"/>
      <c r="D813" s="143"/>
    </row>
    <row r="814" spans="1:4">
      <c r="A814" s="150"/>
      <c r="B814" s="157"/>
      <c r="C814" s="151"/>
      <c r="D814" s="152"/>
    </row>
    <row r="815" spans="1:4">
      <c r="A815" s="241" t="s">
        <v>1753</v>
      </c>
      <c r="B815" s="242" t="s">
        <v>1555</v>
      </c>
      <c r="C815" s="241" t="str">
        <f>VLOOKUP(A815,Orçamento!$B$11:$E$328,3,0)</f>
        <v xml:space="preserve">un        </v>
      </c>
      <c r="D815" s="243">
        <f>VLOOKUP(A815,Orçamento!$B$11:$E$328,4,0)</f>
        <v>4</v>
      </c>
    </row>
    <row r="816" spans="1:4">
      <c r="A816" s="148"/>
      <c r="B816" s="109" t="s">
        <v>2256</v>
      </c>
      <c r="C816" s="149"/>
      <c r="D816" s="143"/>
    </row>
    <row r="817" spans="1:4">
      <c r="A817" s="150"/>
      <c r="B817" s="157"/>
      <c r="C817" s="151"/>
      <c r="D817" s="152"/>
    </row>
    <row r="818" spans="1:4" s="177" customFormat="1" ht="22.5">
      <c r="A818" s="241" t="s">
        <v>2475</v>
      </c>
      <c r="B818" s="242" t="s">
        <v>2474</v>
      </c>
      <c r="C818" s="241" t="str">
        <f>VLOOKUP(A818,Orçamento!$B$11:$E$328,3,0)</f>
        <v xml:space="preserve">un        </v>
      </c>
      <c r="D818" s="243">
        <f>VLOOKUP(A818,Orçamento!$B$11:$E$328,4,0)</f>
        <v>3</v>
      </c>
    </row>
    <row r="819" spans="1:4" s="177" customFormat="1">
      <c r="A819" s="148"/>
      <c r="B819" s="184" t="s">
        <v>2478</v>
      </c>
      <c r="C819" s="149"/>
      <c r="D819" s="143"/>
    </row>
    <row r="820" spans="1:4" s="177" customFormat="1">
      <c r="A820" s="150"/>
      <c r="B820" s="157"/>
      <c r="C820" s="151"/>
      <c r="D820" s="152"/>
    </row>
    <row r="821" spans="1:4" s="177" customFormat="1" ht="45">
      <c r="A821" s="241" t="s">
        <v>2472</v>
      </c>
      <c r="B821" s="242" t="s">
        <v>2473</v>
      </c>
      <c r="C821" s="241" t="str">
        <f>VLOOKUP(A821,Orçamento!$B$11:$E$328,3,0)</f>
        <v xml:space="preserve">un        </v>
      </c>
      <c r="D821" s="243">
        <f>VLOOKUP(A821,Orçamento!$B$11:$E$328,4,0)</f>
        <v>3</v>
      </c>
    </row>
    <row r="822" spans="1:4" s="177" customFormat="1">
      <c r="A822" s="148"/>
      <c r="B822" s="184" t="s">
        <v>2478</v>
      </c>
      <c r="C822" s="149"/>
      <c r="D822" s="143"/>
    </row>
    <row r="823" spans="1:4" s="177" customFormat="1">
      <c r="A823" s="150"/>
      <c r="B823" s="157"/>
      <c r="C823" s="151"/>
      <c r="D823" s="152"/>
    </row>
    <row r="824" spans="1:4" s="177" customFormat="1" ht="18.75" customHeight="1">
      <c r="A824" s="241" t="s">
        <v>2564</v>
      </c>
      <c r="B824" s="242" t="s">
        <v>2257</v>
      </c>
      <c r="C824" s="241" t="str">
        <f>VLOOKUP(A824,Orçamento!$B$11:$E$328,3,0)</f>
        <v xml:space="preserve">un        </v>
      </c>
      <c r="D824" s="243">
        <f>VLOOKUP(A824,Orçamento!$B$11:$E$328,4,0)</f>
        <v>1</v>
      </c>
    </row>
    <row r="825" spans="1:4" s="177" customFormat="1" ht="18.75" customHeight="1">
      <c r="A825" s="148"/>
      <c r="B825" s="188" t="s">
        <v>2262</v>
      </c>
      <c r="C825" s="149"/>
      <c r="D825" s="143"/>
    </row>
    <row r="826" spans="1:4" s="177" customFormat="1" ht="18.75" customHeight="1">
      <c r="A826" s="150"/>
      <c r="B826" s="157"/>
      <c r="C826" s="151"/>
      <c r="D826" s="152"/>
    </row>
    <row r="827" spans="1:4" s="177" customFormat="1" ht="22.5">
      <c r="A827" s="241" t="s">
        <v>1992</v>
      </c>
      <c r="B827" s="242" t="s">
        <v>1993</v>
      </c>
      <c r="C827" s="241" t="str">
        <f>VLOOKUP(A827,Orçamento!$B$11:$E$328,3,0)</f>
        <v>m²</v>
      </c>
      <c r="D827" s="243">
        <f>VLOOKUP(A827,Orçamento!$B$11:$E$328,4,0)</f>
        <v>0.9</v>
      </c>
    </row>
    <row r="828" spans="1:4" s="177" customFormat="1">
      <c r="A828" s="148"/>
      <c r="B828" s="188" t="s">
        <v>2258</v>
      </c>
      <c r="C828" s="149"/>
      <c r="D828" s="143"/>
    </row>
    <row r="829" spans="1:4">
      <c r="A829" s="150"/>
      <c r="B829" s="157"/>
      <c r="C829" s="151"/>
      <c r="D829" s="152"/>
    </row>
    <row r="830" spans="1:4" s="177" customFormat="1" ht="22.5">
      <c r="A830" s="241" t="s">
        <v>2553</v>
      </c>
      <c r="B830" s="242" t="s">
        <v>2565</v>
      </c>
      <c r="C830" s="241" t="str">
        <f>VLOOKUP(A830,Orçamento!$B$11:$E$328,3,0)</f>
        <v>vb</v>
      </c>
      <c r="D830" s="243">
        <f>VLOOKUP(A830,Orçamento!$B$11:$E$328,4,0)</f>
        <v>1</v>
      </c>
    </row>
    <row r="831" spans="1:4" s="177" customFormat="1">
      <c r="A831" s="148"/>
      <c r="B831" s="188" t="s">
        <v>2259</v>
      </c>
      <c r="C831" s="149"/>
      <c r="D831" s="143"/>
    </row>
    <row r="832" spans="1:4" s="177" customFormat="1" ht="15.75" thickBot="1">
      <c r="A832" s="150"/>
      <c r="B832" s="157"/>
      <c r="C832" s="151"/>
      <c r="D832" s="152"/>
    </row>
    <row r="833" spans="1:4" ht="15.75" thickBot="1">
      <c r="A833" s="139" t="s">
        <v>1754</v>
      </c>
      <c r="B833" s="140" t="s">
        <v>1755</v>
      </c>
      <c r="C833" s="141"/>
      <c r="D833" s="142"/>
    </row>
    <row r="834" spans="1:4" ht="22.5">
      <c r="A834" s="241" t="s">
        <v>1756</v>
      </c>
      <c r="B834" s="242" t="s">
        <v>1556</v>
      </c>
      <c r="C834" s="241" t="str">
        <f>VLOOKUP(A834,Orçamento!$B$11:$E$328,3,0)</f>
        <v xml:space="preserve">un        </v>
      </c>
      <c r="D834" s="243">
        <f>VLOOKUP(A834,Orçamento!$B$11:$E$328,4,0)</f>
        <v>5</v>
      </c>
    </row>
    <row r="835" spans="1:4">
      <c r="A835" s="148"/>
      <c r="B835" s="109" t="s">
        <v>2377</v>
      </c>
      <c r="C835" s="149"/>
      <c r="D835" s="143"/>
    </row>
    <row r="836" spans="1:4">
      <c r="A836" s="150"/>
      <c r="B836" s="157"/>
      <c r="C836" s="151"/>
      <c r="D836" s="152"/>
    </row>
    <row r="837" spans="1:4">
      <c r="A837" s="241" t="s">
        <v>1757</v>
      </c>
      <c r="B837" s="242" t="s">
        <v>1557</v>
      </c>
      <c r="C837" s="241" t="str">
        <f>VLOOKUP(A837,Orçamento!$B$11:$E$328,3,0)</f>
        <v xml:space="preserve">un        </v>
      </c>
      <c r="D837" s="243">
        <f>VLOOKUP(A837,Orçamento!$B$11:$E$328,4,0)</f>
        <v>5</v>
      </c>
    </row>
    <row r="838" spans="1:4">
      <c r="A838" s="148"/>
      <c r="B838" s="184" t="s">
        <v>2377</v>
      </c>
      <c r="C838" s="149"/>
      <c r="D838" s="143"/>
    </row>
    <row r="839" spans="1:4">
      <c r="A839" s="150"/>
      <c r="B839" s="157"/>
      <c r="C839" s="151"/>
      <c r="D839" s="152"/>
    </row>
    <row r="840" spans="1:4" ht="22.5">
      <c r="A840" s="241" t="s">
        <v>1758</v>
      </c>
      <c r="B840" s="242" t="s">
        <v>1558</v>
      </c>
      <c r="C840" s="241" t="str">
        <f>VLOOKUP(A840,Orçamento!$B$11:$E$328,3,0)</f>
        <v xml:space="preserve">un        </v>
      </c>
      <c r="D840" s="243">
        <f>VLOOKUP(A840,Orçamento!$B$11:$E$328,4,0)</f>
        <v>5</v>
      </c>
    </row>
    <row r="841" spans="1:4">
      <c r="A841" s="148"/>
      <c r="B841" s="184" t="s">
        <v>2377</v>
      </c>
      <c r="C841" s="149"/>
      <c r="D841" s="143"/>
    </row>
    <row r="842" spans="1:4">
      <c r="A842" s="150"/>
      <c r="B842" s="157"/>
      <c r="C842" s="151"/>
      <c r="D842" s="152"/>
    </row>
    <row r="843" spans="1:4" ht="22.5">
      <c r="A843" s="241" t="s">
        <v>1759</v>
      </c>
      <c r="B843" s="242" t="s">
        <v>1559</v>
      </c>
      <c r="C843" s="241" t="str">
        <f>VLOOKUP(A843,Orçamento!$B$11:$E$328,3,0)</f>
        <v xml:space="preserve">un        </v>
      </c>
      <c r="D843" s="243">
        <f>VLOOKUP(A843,Orçamento!$B$11:$E$328,4,0)</f>
        <v>3</v>
      </c>
    </row>
    <row r="844" spans="1:4">
      <c r="A844" s="148"/>
      <c r="B844" s="109" t="s">
        <v>1795</v>
      </c>
      <c r="C844" s="149"/>
      <c r="D844" s="143"/>
    </row>
    <row r="845" spans="1:4">
      <c r="A845" s="150"/>
      <c r="B845" s="157"/>
      <c r="C845" s="151"/>
      <c r="D845" s="152"/>
    </row>
    <row r="846" spans="1:4">
      <c r="A846" s="241" t="s">
        <v>1760</v>
      </c>
      <c r="B846" s="242" t="s">
        <v>1560</v>
      </c>
      <c r="C846" s="241" t="str">
        <f>VLOOKUP(A846,Orçamento!$B$11:$E$328,3,0)</f>
        <v xml:space="preserve">un        </v>
      </c>
      <c r="D846" s="243">
        <f>VLOOKUP(A846,Orçamento!$B$11:$E$328,4,0)</f>
        <v>25</v>
      </c>
    </row>
    <row r="847" spans="1:4">
      <c r="A847" s="148"/>
      <c r="B847" s="109" t="s">
        <v>2378</v>
      </c>
      <c r="C847" s="149"/>
      <c r="D847" s="143"/>
    </row>
    <row r="848" spans="1:4">
      <c r="A848" s="150"/>
      <c r="B848" s="157"/>
      <c r="C848" s="151"/>
      <c r="D848" s="152"/>
    </row>
    <row r="849" spans="1:4" ht="22.5">
      <c r="A849" s="241" t="s">
        <v>1761</v>
      </c>
      <c r="B849" s="242" t="s">
        <v>1561</v>
      </c>
      <c r="C849" s="241" t="str">
        <f>VLOOKUP(A849,Orçamento!$B$11:$E$328,3,0)</f>
        <v xml:space="preserve">un        </v>
      </c>
      <c r="D849" s="243">
        <f>VLOOKUP(A849,Orçamento!$B$11:$E$328,4,0)</f>
        <v>12</v>
      </c>
    </row>
    <row r="850" spans="1:4">
      <c r="A850" s="148"/>
      <c r="B850" s="109" t="s">
        <v>2379</v>
      </c>
      <c r="C850" s="149"/>
      <c r="D850" s="143"/>
    </row>
    <row r="851" spans="1:4">
      <c r="A851" s="150"/>
      <c r="B851" s="157"/>
      <c r="C851" s="151"/>
      <c r="D851" s="152"/>
    </row>
    <row r="852" spans="1:4" s="177" customFormat="1" ht="22.5">
      <c r="A852" s="241" t="s">
        <v>2066</v>
      </c>
      <c r="B852" s="242" t="s">
        <v>2067</v>
      </c>
      <c r="C852" s="241" t="str">
        <f>VLOOKUP(A852,Orçamento!$B$11:$E$328,3,0)</f>
        <v xml:space="preserve">un        </v>
      </c>
      <c r="D852" s="243">
        <f>VLOOKUP(A852,Orçamento!$B$11:$E$328,4,0)</f>
        <v>12</v>
      </c>
    </row>
    <row r="853" spans="1:4" s="177" customFormat="1">
      <c r="A853" s="148"/>
      <c r="B853" s="184" t="s">
        <v>2380</v>
      </c>
      <c r="C853" s="149"/>
      <c r="D853" s="143"/>
    </row>
    <row r="854" spans="1:4" s="177" customFormat="1">
      <c r="A854" s="150"/>
      <c r="B854" s="157"/>
      <c r="C854" s="151"/>
      <c r="D854" s="152"/>
    </row>
    <row r="855" spans="1:4">
      <c r="A855" s="241" t="s">
        <v>1762</v>
      </c>
      <c r="B855" s="242" t="s">
        <v>1562</v>
      </c>
      <c r="C855" s="241" t="str">
        <f>VLOOKUP(A855,Orçamento!$B$11:$E$328,3,0)</f>
        <v xml:space="preserve">m         </v>
      </c>
      <c r="D855" s="243">
        <f>VLOOKUP(A855,Orçamento!$B$11:$E$328,4,0)</f>
        <v>500</v>
      </c>
    </row>
    <row r="856" spans="1:4">
      <c r="A856" s="148"/>
      <c r="B856" s="109" t="s">
        <v>1796</v>
      </c>
      <c r="C856" s="149"/>
      <c r="D856" s="143"/>
    </row>
    <row r="857" spans="1:4">
      <c r="A857" s="150"/>
      <c r="B857" s="157"/>
      <c r="C857" s="151"/>
      <c r="D857" s="152"/>
    </row>
    <row r="858" spans="1:4" ht="22.5">
      <c r="A858" s="241" t="s">
        <v>1763</v>
      </c>
      <c r="B858" s="242" t="s">
        <v>1563</v>
      </c>
      <c r="C858" s="241" t="str">
        <f>VLOOKUP(A858,Orçamento!$B$11:$E$328,3,0)</f>
        <v xml:space="preserve">m         </v>
      </c>
      <c r="D858" s="243">
        <f>VLOOKUP(A858,Orçamento!$B$11:$E$328,4,0)</f>
        <v>250</v>
      </c>
    </row>
    <row r="859" spans="1:4">
      <c r="A859" s="148"/>
      <c r="B859" s="109" t="s">
        <v>2064</v>
      </c>
      <c r="C859" s="149"/>
      <c r="D859" s="143"/>
    </row>
    <row r="860" spans="1:4">
      <c r="A860" s="150"/>
      <c r="B860" s="157"/>
      <c r="C860" s="151"/>
      <c r="D860" s="152"/>
    </row>
    <row r="861" spans="1:4" ht="22.5">
      <c r="A861" s="241" t="s">
        <v>1764</v>
      </c>
      <c r="B861" s="242" t="s">
        <v>1564</v>
      </c>
      <c r="C861" s="241" t="str">
        <f>VLOOKUP(A861,Orçamento!$B$11:$E$328,3,0)</f>
        <v xml:space="preserve">m         </v>
      </c>
      <c r="D861" s="243">
        <f>VLOOKUP(A861,Orçamento!$B$11:$E$328,4,0)</f>
        <v>200</v>
      </c>
    </row>
    <row r="862" spans="1:4">
      <c r="A862" s="148"/>
      <c r="B862" s="109" t="s">
        <v>2065</v>
      </c>
      <c r="C862" s="149"/>
      <c r="D862" s="143"/>
    </row>
    <row r="863" spans="1:4">
      <c r="A863" s="150"/>
      <c r="B863" s="157"/>
      <c r="C863" s="151"/>
      <c r="D863" s="152"/>
    </row>
    <row r="864" spans="1:4" ht="22.5">
      <c r="A864" s="241" t="s">
        <v>1765</v>
      </c>
      <c r="B864" s="242" t="s">
        <v>1565</v>
      </c>
      <c r="C864" s="241" t="str">
        <f>VLOOKUP(A864,Orçamento!$B$11:$E$328,3,0)</f>
        <v xml:space="preserve">un        </v>
      </c>
      <c r="D864" s="243">
        <f>VLOOKUP(A864,Orçamento!$B$11:$E$328,4,0)</f>
        <v>210</v>
      </c>
    </row>
    <row r="865" spans="1:4">
      <c r="A865" s="148"/>
      <c r="B865" s="109" t="s">
        <v>1797</v>
      </c>
      <c r="C865" s="149"/>
      <c r="D865" s="143"/>
    </row>
    <row r="866" spans="1:4">
      <c r="A866" s="150"/>
      <c r="B866" s="157"/>
      <c r="C866" s="151"/>
      <c r="D866" s="152"/>
    </row>
    <row r="867" spans="1:4">
      <c r="A867" s="241" t="s">
        <v>1766</v>
      </c>
      <c r="B867" s="242" t="s">
        <v>1566</v>
      </c>
      <c r="C867" s="241" t="str">
        <f>VLOOKUP(A867,Orçamento!$B$11:$E$328,3,0)</f>
        <v xml:space="preserve">un        </v>
      </c>
      <c r="D867" s="243">
        <f>VLOOKUP(A867,Orçamento!$B$11:$E$328,4,0)</f>
        <v>2</v>
      </c>
    </row>
    <row r="868" spans="1:4">
      <c r="A868" s="148"/>
      <c r="B868" s="109" t="s">
        <v>2263</v>
      </c>
      <c r="C868" s="149"/>
      <c r="D868" s="143"/>
    </row>
    <row r="869" spans="1:4">
      <c r="A869" s="150"/>
      <c r="B869" s="157"/>
      <c r="C869" s="151"/>
      <c r="D869" s="152"/>
    </row>
    <row r="870" spans="1:4">
      <c r="A870" s="241" t="s">
        <v>1767</v>
      </c>
      <c r="B870" s="242" t="s">
        <v>1567</v>
      </c>
      <c r="C870" s="241" t="str">
        <f>VLOOKUP(A870,Orçamento!$B$11:$E$328,3,0)</f>
        <v xml:space="preserve">un        </v>
      </c>
      <c r="D870" s="243">
        <f>VLOOKUP(A870,Orçamento!$B$11:$E$328,4,0)</f>
        <v>12</v>
      </c>
    </row>
    <row r="871" spans="1:4">
      <c r="A871" s="148"/>
      <c r="B871" s="109" t="s">
        <v>2379</v>
      </c>
      <c r="C871" s="149"/>
      <c r="D871" s="143"/>
    </row>
    <row r="872" spans="1:4">
      <c r="A872" s="150"/>
      <c r="B872" s="157"/>
      <c r="C872" s="151"/>
      <c r="D872" s="152"/>
    </row>
    <row r="873" spans="1:4" ht="22.5">
      <c r="A873" s="241" t="s">
        <v>1768</v>
      </c>
      <c r="B873" s="242" t="s">
        <v>1568</v>
      </c>
      <c r="C873" s="241" t="str">
        <f>VLOOKUP(A873,Orçamento!$B$11:$E$328,3,0)</f>
        <v xml:space="preserve">un        </v>
      </c>
      <c r="D873" s="243">
        <f>VLOOKUP(A873,Orçamento!$B$11:$E$328,4,0)</f>
        <v>12</v>
      </c>
    </row>
    <row r="874" spans="1:4">
      <c r="A874" s="148"/>
      <c r="B874" s="109" t="s">
        <v>2379</v>
      </c>
      <c r="C874" s="149"/>
      <c r="D874" s="143"/>
    </row>
    <row r="875" spans="1:4">
      <c r="A875" s="150"/>
      <c r="B875" s="157"/>
      <c r="C875" s="151"/>
      <c r="D875" s="152"/>
    </row>
    <row r="876" spans="1:4" ht="22.5">
      <c r="A876" s="241" t="s">
        <v>1769</v>
      </c>
      <c r="B876" s="242" t="s">
        <v>1569</v>
      </c>
      <c r="C876" s="241" t="str">
        <f>VLOOKUP(A876,Orçamento!$B$11:$E$328,3,0)</f>
        <v xml:space="preserve">un        </v>
      </c>
      <c r="D876" s="243">
        <f>VLOOKUP(A876,Orçamento!$B$11:$E$328,4,0)</f>
        <v>20</v>
      </c>
    </row>
    <row r="877" spans="1:4">
      <c r="A877" s="148"/>
      <c r="B877" s="109" t="s">
        <v>2381</v>
      </c>
      <c r="C877" s="149"/>
      <c r="D877" s="143"/>
    </row>
    <row r="878" spans="1:4">
      <c r="A878" s="150"/>
      <c r="B878" s="157"/>
      <c r="C878" s="151"/>
      <c r="D878" s="152"/>
    </row>
    <row r="879" spans="1:4">
      <c r="A879" s="241" t="s">
        <v>1770</v>
      </c>
      <c r="B879" s="242" t="s">
        <v>1570</v>
      </c>
      <c r="C879" s="241" t="str">
        <f>VLOOKUP(A879,Orçamento!$B$11:$E$328,3,0)</f>
        <v xml:space="preserve">un        </v>
      </c>
      <c r="D879" s="243">
        <f>VLOOKUP(A879,Orçamento!$B$11:$E$328,4,0)</f>
        <v>20</v>
      </c>
    </row>
    <row r="880" spans="1:4">
      <c r="A880" s="148"/>
      <c r="B880" s="184" t="s">
        <v>2381</v>
      </c>
      <c r="C880" s="149"/>
      <c r="D880" s="143"/>
    </row>
    <row r="881" spans="1:4">
      <c r="A881" s="150"/>
      <c r="B881" s="157"/>
      <c r="C881" s="151"/>
      <c r="D881" s="152"/>
    </row>
    <row r="882" spans="1:4">
      <c r="A882" s="241" t="s">
        <v>1771</v>
      </c>
      <c r="B882" s="242" t="s">
        <v>1571</v>
      </c>
      <c r="C882" s="241" t="str">
        <f>VLOOKUP(A882,Orçamento!$B$11:$E$328,3,0)</f>
        <v xml:space="preserve">un        </v>
      </c>
      <c r="D882" s="243">
        <f>VLOOKUP(A882,Orçamento!$B$11:$E$328,4,0)</f>
        <v>4</v>
      </c>
    </row>
    <row r="883" spans="1:4">
      <c r="A883" s="148"/>
      <c r="B883" s="109" t="s">
        <v>1798</v>
      </c>
      <c r="C883" s="149"/>
      <c r="D883" s="143"/>
    </row>
    <row r="884" spans="1:4">
      <c r="A884" s="150"/>
      <c r="B884" s="157"/>
      <c r="C884" s="151"/>
      <c r="D884" s="152"/>
    </row>
    <row r="885" spans="1:4" ht="22.5">
      <c r="A885" s="241" t="s">
        <v>1772</v>
      </c>
      <c r="B885" s="242" t="s">
        <v>1572</v>
      </c>
      <c r="C885" s="241" t="str">
        <f>VLOOKUP(A885,Orçamento!$B$11:$E$328,3,0)</f>
        <v xml:space="preserve">un        </v>
      </c>
      <c r="D885" s="243">
        <f>VLOOKUP(A885,Orçamento!$B$11:$E$328,4,0)</f>
        <v>4</v>
      </c>
    </row>
    <row r="886" spans="1:4">
      <c r="A886" s="148"/>
      <c r="B886" s="109" t="s">
        <v>1798</v>
      </c>
      <c r="C886" s="149"/>
      <c r="D886" s="143"/>
    </row>
    <row r="887" spans="1:4">
      <c r="A887" s="150"/>
      <c r="B887" s="157"/>
      <c r="C887" s="151"/>
      <c r="D887" s="152"/>
    </row>
    <row r="888" spans="1:4" ht="45">
      <c r="A888" s="241" t="s">
        <v>2083</v>
      </c>
      <c r="B888" s="242" t="s">
        <v>2084</v>
      </c>
      <c r="C888" s="241" t="str">
        <f>VLOOKUP(A888,Orçamento!$B$11:$E$328,3,0)</f>
        <v xml:space="preserve">un        </v>
      </c>
      <c r="D888" s="243">
        <f>VLOOKUP(A888,Orçamento!$B$11:$E$328,4,0)</f>
        <v>21</v>
      </c>
    </row>
    <row r="889" spans="1:4" ht="33.75">
      <c r="A889" s="148"/>
      <c r="B889" s="109" t="s">
        <v>2382</v>
      </c>
      <c r="C889" s="149"/>
      <c r="D889" s="143"/>
    </row>
    <row r="890" spans="1:4" ht="15.75" thickBot="1">
      <c r="A890" s="159"/>
      <c r="B890" s="160"/>
      <c r="C890" s="161"/>
      <c r="D890" s="162"/>
    </row>
    <row r="891" spans="1:4">
      <c r="A891" s="137"/>
      <c r="B891" s="163"/>
      <c r="C891" s="163"/>
      <c r="D891" s="164"/>
    </row>
  </sheetData>
  <mergeCells count="4">
    <mergeCell ref="A7:A8"/>
    <mergeCell ref="B7:B8"/>
    <mergeCell ref="C7:C8"/>
    <mergeCell ref="D7:D8"/>
  </mergeCells>
  <printOptions horizontalCentered="1"/>
  <pageMargins left="0.35433070866141736" right="0.35433070866141736" top="0.27559055118110237" bottom="0.46" header="0.23622047244094491" footer="0.23622047244094491"/>
  <pageSetup paperSize="9" scale="6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F87"/>
  <sheetViews>
    <sheetView zoomScale="85" zoomScaleNormal="85" workbookViewId="0">
      <selection activeCell="H67" sqref="H67:H71"/>
    </sheetView>
  </sheetViews>
  <sheetFormatPr defaultColWidth="9.140625" defaultRowHeight="12.75"/>
  <cols>
    <col min="1" max="1" width="29.7109375" style="193" customWidth="1"/>
    <col min="2" max="2" width="6.7109375" style="193" bestFit="1" customWidth="1"/>
    <col min="3" max="3" width="7" style="193" bestFit="1" customWidth="1"/>
    <col min="4" max="4" width="6.42578125" style="193" customWidth="1"/>
    <col min="5" max="5" width="9.140625" style="193" customWidth="1"/>
    <col min="6" max="6" width="11" style="193" customWidth="1"/>
    <col min="7" max="7" width="15.140625" style="193" hidden="1" customWidth="1"/>
    <col min="8" max="16384" width="9.140625" style="193"/>
  </cols>
  <sheetData>
    <row r="1" spans="1:32" ht="54" customHeight="1">
      <c r="A1" s="189"/>
      <c r="B1" s="189" t="s">
        <v>2023</v>
      </c>
      <c r="C1" s="190"/>
      <c r="D1" s="189"/>
      <c r="E1" s="189"/>
      <c r="F1" s="190"/>
      <c r="G1" s="191"/>
    </row>
    <row r="2" spans="1:32" ht="21.75" customHeight="1" thickBot="1">
      <c r="A2" s="190"/>
      <c r="B2" s="190"/>
      <c r="C2" s="190"/>
      <c r="D2" s="190"/>
      <c r="E2" s="190"/>
      <c r="F2" s="190"/>
      <c r="G2" s="191"/>
    </row>
    <row r="3" spans="1:32" s="195" customFormat="1" ht="14.25" customHeight="1">
      <c r="A3" s="345" t="s">
        <v>2141</v>
      </c>
      <c r="B3" s="342" t="s">
        <v>2024</v>
      </c>
      <c r="C3" s="343"/>
      <c r="D3" s="344"/>
      <c r="E3" s="194" t="s">
        <v>2025</v>
      </c>
      <c r="F3" s="194" t="s">
        <v>2026</v>
      </c>
      <c r="G3" s="194" t="s">
        <v>2026</v>
      </c>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s="195" customFormat="1" ht="14.25" customHeight="1" thickBot="1">
      <c r="A4" s="346"/>
      <c r="B4" s="196" t="s">
        <v>2139</v>
      </c>
      <c r="C4" s="197" t="s">
        <v>2140</v>
      </c>
      <c r="D4" s="198" t="s">
        <v>2027</v>
      </c>
      <c r="E4" s="199"/>
      <c r="F4" s="199" t="s">
        <v>2028</v>
      </c>
      <c r="G4" s="199" t="s">
        <v>2029</v>
      </c>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row>
    <row r="5" spans="1:32" s="205" customFormat="1" ht="14.25" thickTop="1" thickBot="1">
      <c r="A5" s="200" t="s">
        <v>2138</v>
      </c>
      <c r="B5" s="201">
        <v>433.04</v>
      </c>
      <c r="C5" s="202">
        <v>97.21</v>
      </c>
      <c r="D5" s="203">
        <v>0.2</v>
      </c>
      <c r="E5" s="204">
        <f>C5*D5</f>
        <v>19.442</v>
      </c>
      <c r="F5" s="204">
        <f>+B5*0.05</f>
        <v>21.652000000000001</v>
      </c>
      <c r="G5" s="204">
        <f>B5*D5</f>
        <v>86.608000000000004</v>
      </c>
    </row>
    <row r="6" spans="1:32" s="205" customFormat="1" ht="13.5" thickBot="1">
      <c r="A6" s="216" t="s">
        <v>2010</v>
      </c>
      <c r="B6" s="217"/>
      <c r="C6" s="218"/>
      <c r="D6" s="219"/>
      <c r="E6" s="220">
        <f>SUM(E5)</f>
        <v>19.442</v>
      </c>
      <c r="F6" s="220">
        <f>SUM(F5)</f>
        <v>21.652000000000001</v>
      </c>
      <c r="G6" s="220">
        <f>SUM(G5)</f>
        <v>86.608000000000004</v>
      </c>
    </row>
    <row r="7" spans="1:32" s="205" customFormat="1" ht="13.5" thickBot="1">
      <c r="A7" s="258"/>
      <c r="B7" s="259"/>
      <c r="C7" s="259"/>
      <c r="D7" s="259"/>
      <c r="E7" s="260"/>
      <c r="F7" s="260"/>
      <c r="G7" s="260"/>
    </row>
    <row r="8" spans="1:32" s="205" customFormat="1">
      <c r="A8" s="345" t="s">
        <v>2142</v>
      </c>
      <c r="B8" s="342" t="s">
        <v>2024</v>
      </c>
      <c r="C8" s="343"/>
      <c r="D8" s="344"/>
      <c r="E8" s="194" t="s">
        <v>2025</v>
      </c>
      <c r="F8" s="194" t="s">
        <v>2026</v>
      </c>
      <c r="G8" s="194" t="s">
        <v>2026</v>
      </c>
    </row>
    <row r="9" spans="1:32" s="205" customFormat="1" ht="13.5" thickBot="1">
      <c r="A9" s="346"/>
      <c r="B9" s="196" t="s">
        <v>2143</v>
      </c>
      <c r="C9" s="197" t="s">
        <v>2144</v>
      </c>
      <c r="D9" s="198" t="s">
        <v>2027</v>
      </c>
      <c r="E9" s="199"/>
      <c r="F9" s="199" t="s">
        <v>2028</v>
      </c>
      <c r="G9" s="199" t="s">
        <v>2029</v>
      </c>
    </row>
    <row r="10" spans="1:32" s="205" customFormat="1" ht="13.5" thickTop="1">
      <c r="A10" s="231" t="s">
        <v>2145</v>
      </c>
      <c r="B10" s="201">
        <v>1</v>
      </c>
      <c r="C10" s="202">
        <v>1</v>
      </c>
      <c r="D10" s="203">
        <v>0.4</v>
      </c>
      <c r="E10" s="204">
        <f>+(B10*2+C10*2)*D10</f>
        <v>1.6</v>
      </c>
      <c r="F10" s="210">
        <v>0</v>
      </c>
      <c r="G10" s="204">
        <f t="shared" ref="G10" si="0">+B10*C10*D10</f>
        <v>0.4</v>
      </c>
    </row>
    <row r="11" spans="1:32" s="205" customFormat="1">
      <c r="A11" s="231" t="s">
        <v>2146</v>
      </c>
      <c r="B11" s="201">
        <v>1</v>
      </c>
      <c r="C11" s="202">
        <v>1</v>
      </c>
      <c r="D11" s="203">
        <v>0.4</v>
      </c>
      <c r="E11" s="204">
        <f t="shared" ref="E11:E55" si="1">+(B11*2+C11*2)*D11</f>
        <v>1.6</v>
      </c>
      <c r="F11" s="210">
        <v>0</v>
      </c>
      <c r="G11" s="204">
        <f t="shared" ref="G11:G55" si="2">+B11*C11*D11</f>
        <v>0.4</v>
      </c>
    </row>
    <row r="12" spans="1:32" s="205" customFormat="1">
      <c r="A12" s="231" t="s">
        <v>2147</v>
      </c>
      <c r="B12" s="201">
        <v>1</v>
      </c>
      <c r="C12" s="202">
        <v>1</v>
      </c>
      <c r="D12" s="203">
        <v>0.4</v>
      </c>
      <c r="E12" s="204">
        <f t="shared" si="1"/>
        <v>1.6</v>
      </c>
      <c r="F12" s="210">
        <v>0</v>
      </c>
      <c r="G12" s="204">
        <f t="shared" si="2"/>
        <v>0.4</v>
      </c>
    </row>
    <row r="13" spans="1:32" s="205" customFormat="1">
      <c r="A13" s="231" t="s">
        <v>2148</v>
      </c>
      <c r="B13" s="201">
        <v>1</v>
      </c>
      <c r="C13" s="202">
        <v>1</v>
      </c>
      <c r="D13" s="203">
        <v>0.4</v>
      </c>
      <c r="E13" s="204">
        <f t="shared" si="1"/>
        <v>1.6</v>
      </c>
      <c r="F13" s="210">
        <v>0</v>
      </c>
      <c r="G13" s="204">
        <f t="shared" si="2"/>
        <v>0.4</v>
      </c>
    </row>
    <row r="14" spans="1:32" s="205" customFormat="1">
      <c r="A14" s="231" t="s">
        <v>2149</v>
      </c>
      <c r="B14" s="201">
        <v>1.2</v>
      </c>
      <c r="C14" s="202">
        <v>1.2</v>
      </c>
      <c r="D14" s="203">
        <v>0.4</v>
      </c>
      <c r="E14" s="204">
        <f t="shared" si="1"/>
        <v>1.92</v>
      </c>
      <c r="F14" s="210">
        <v>0</v>
      </c>
      <c r="G14" s="204">
        <f t="shared" si="2"/>
        <v>0.57599999999999996</v>
      </c>
    </row>
    <row r="15" spans="1:32" s="205" customFormat="1">
      <c r="A15" s="231" t="s">
        <v>2150</v>
      </c>
      <c r="B15" s="201">
        <v>1.8</v>
      </c>
      <c r="C15" s="202">
        <v>1.8</v>
      </c>
      <c r="D15" s="203">
        <v>0.6</v>
      </c>
      <c r="E15" s="204">
        <f t="shared" si="1"/>
        <v>4.32</v>
      </c>
      <c r="F15" s="210">
        <v>0</v>
      </c>
      <c r="G15" s="204">
        <f t="shared" si="2"/>
        <v>1.944</v>
      </c>
    </row>
    <row r="16" spans="1:32" s="205" customFormat="1">
      <c r="A16" s="231" t="s">
        <v>2151</v>
      </c>
      <c r="B16" s="201">
        <v>1</v>
      </c>
      <c r="C16" s="202">
        <v>1</v>
      </c>
      <c r="D16" s="203">
        <v>0.4</v>
      </c>
      <c r="E16" s="204">
        <f t="shared" si="1"/>
        <v>1.6</v>
      </c>
      <c r="F16" s="210">
        <v>0</v>
      </c>
      <c r="G16" s="204">
        <f t="shared" si="2"/>
        <v>0.4</v>
      </c>
    </row>
    <row r="17" spans="1:7" s="205" customFormat="1">
      <c r="A17" s="231" t="s">
        <v>2152</v>
      </c>
      <c r="B17" s="201">
        <v>1</v>
      </c>
      <c r="C17" s="202">
        <v>1</v>
      </c>
      <c r="D17" s="203">
        <v>0.4</v>
      </c>
      <c r="E17" s="204">
        <f t="shared" si="1"/>
        <v>1.6</v>
      </c>
      <c r="F17" s="210">
        <v>0</v>
      </c>
      <c r="G17" s="204">
        <f t="shared" si="2"/>
        <v>0.4</v>
      </c>
    </row>
    <row r="18" spans="1:7" s="205" customFormat="1">
      <c r="A18" s="231" t="s">
        <v>2153</v>
      </c>
      <c r="B18" s="201">
        <v>1.2</v>
      </c>
      <c r="C18" s="202">
        <v>1.2</v>
      </c>
      <c r="D18" s="203">
        <v>0.4</v>
      </c>
      <c r="E18" s="204">
        <f t="shared" si="1"/>
        <v>1.92</v>
      </c>
      <c r="F18" s="210">
        <v>0</v>
      </c>
      <c r="G18" s="204">
        <f t="shared" si="2"/>
        <v>0.57599999999999996</v>
      </c>
    </row>
    <row r="19" spans="1:7" s="205" customFormat="1">
      <c r="A19" s="231" t="s">
        <v>2154</v>
      </c>
      <c r="B19" s="201">
        <v>1.2</v>
      </c>
      <c r="C19" s="202">
        <v>1.2</v>
      </c>
      <c r="D19" s="203">
        <v>0.4</v>
      </c>
      <c r="E19" s="204">
        <f t="shared" si="1"/>
        <v>1.92</v>
      </c>
      <c r="F19" s="210">
        <v>0</v>
      </c>
      <c r="G19" s="204">
        <f t="shared" si="2"/>
        <v>0.57599999999999996</v>
      </c>
    </row>
    <row r="20" spans="1:7" s="205" customFormat="1">
      <c r="A20" s="231" t="s">
        <v>2155</v>
      </c>
      <c r="B20" s="201">
        <v>1.8</v>
      </c>
      <c r="C20" s="202">
        <v>1.8</v>
      </c>
      <c r="D20" s="203">
        <v>0.6</v>
      </c>
      <c r="E20" s="204">
        <f t="shared" si="1"/>
        <v>4.32</v>
      </c>
      <c r="F20" s="210">
        <v>0</v>
      </c>
      <c r="G20" s="204">
        <f t="shared" si="2"/>
        <v>1.944</v>
      </c>
    </row>
    <row r="21" spans="1:7" s="205" customFormat="1">
      <c r="A21" s="231" t="s">
        <v>2156</v>
      </c>
      <c r="B21" s="201">
        <v>1</v>
      </c>
      <c r="C21" s="202">
        <v>1</v>
      </c>
      <c r="D21" s="203">
        <v>0.4</v>
      </c>
      <c r="E21" s="204">
        <f t="shared" si="1"/>
        <v>1.6</v>
      </c>
      <c r="F21" s="210">
        <v>0</v>
      </c>
      <c r="G21" s="204">
        <f t="shared" si="2"/>
        <v>0.4</v>
      </c>
    </row>
    <row r="22" spans="1:7" s="205" customFormat="1">
      <c r="A22" s="231" t="s">
        <v>2157</v>
      </c>
      <c r="B22" s="201">
        <v>1</v>
      </c>
      <c r="C22" s="202">
        <v>1</v>
      </c>
      <c r="D22" s="203">
        <v>0.4</v>
      </c>
      <c r="E22" s="204">
        <f t="shared" si="1"/>
        <v>1.6</v>
      </c>
      <c r="F22" s="210">
        <v>0</v>
      </c>
      <c r="G22" s="204">
        <f t="shared" si="2"/>
        <v>0.4</v>
      </c>
    </row>
    <row r="23" spans="1:7" s="205" customFormat="1">
      <c r="A23" s="231" t="s">
        <v>2158</v>
      </c>
      <c r="B23" s="201">
        <v>1.2</v>
      </c>
      <c r="C23" s="202">
        <v>1.2</v>
      </c>
      <c r="D23" s="203">
        <v>0.4</v>
      </c>
      <c r="E23" s="204">
        <f t="shared" si="1"/>
        <v>1.92</v>
      </c>
      <c r="F23" s="210">
        <v>0</v>
      </c>
      <c r="G23" s="204">
        <f t="shared" si="2"/>
        <v>0.57599999999999996</v>
      </c>
    </row>
    <row r="24" spans="1:7" s="205" customFormat="1">
      <c r="A24" s="231" t="s">
        <v>2159</v>
      </c>
      <c r="B24" s="201">
        <v>1</v>
      </c>
      <c r="C24" s="202">
        <v>1</v>
      </c>
      <c r="D24" s="203">
        <v>0.4</v>
      </c>
      <c r="E24" s="204">
        <f t="shared" si="1"/>
        <v>1.6</v>
      </c>
      <c r="F24" s="210">
        <v>0</v>
      </c>
      <c r="G24" s="204">
        <f t="shared" si="2"/>
        <v>0.4</v>
      </c>
    </row>
    <row r="25" spans="1:7" s="205" customFormat="1">
      <c r="A25" s="231" t="s">
        <v>2160</v>
      </c>
      <c r="B25" s="201">
        <v>1</v>
      </c>
      <c r="C25" s="202">
        <v>1</v>
      </c>
      <c r="D25" s="203">
        <v>0.4</v>
      </c>
      <c r="E25" s="204">
        <f t="shared" si="1"/>
        <v>1.6</v>
      </c>
      <c r="F25" s="210">
        <v>0</v>
      </c>
      <c r="G25" s="204">
        <f t="shared" si="2"/>
        <v>0.4</v>
      </c>
    </row>
    <row r="26" spans="1:7" s="205" customFormat="1">
      <c r="A26" s="231" t="s">
        <v>2161</v>
      </c>
      <c r="B26" s="201">
        <v>1</v>
      </c>
      <c r="C26" s="202">
        <v>1</v>
      </c>
      <c r="D26" s="203">
        <v>0.4</v>
      </c>
      <c r="E26" s="204">
        <f t="shared" si="1"/>
        <v>1.6</v>
      </c>
      <c r="F26" s="210">
        <v>0</v>
      </c>
      <c r="G26" s="204">
        <f t="shared" si="2"/>
        <v>0.4</v>
      </c>
    </row>
    <row r="27" spans="1:7" s="205" customFormat="1">
      <c r="A27" s="231" t="s">
        <v>2162</v>
      </c>
      <c r="B27" s="201">
        <v>1</v>
      </c>
      <c r="C27" s="202">
        <v>1</v>
      </c>
      <c r="D27" s="203">
        <v>0.4</v>
      </c>
      <c r="E27" s="204">
        <f t="shared" si="1"/>
        <v>1.6</v>
      </c>
      <c r="F27" s="210">
        <v>0</v>
      </c>
      <c r="G27" s="204">
        <f t="shared" si="2"/>
        <v>0.4</v>
      </c>
    </row>
    <row r="28" spans="1:7" s="205" customFormat="1">
      <c r="A28" s="231" t="s">
        <v>2163</v>
      </c>
      <c r="B28" s="201">
        <v>1</v>
      </c>
      <c r="C28" s="202">
        <v>1</v>
      </c>
      <c r="D28" s="203">
        <v>0.4</v>
      </c>
      <c r="E28" s="204">
        <f t="shared" si="1"/>
        <v>1.6</v>
      </c>
      <c r="F28" s="210">
        <v>0</v>
      </c>
      <c r="G28" s="204">
        <f t="shared" si="2"/>
        <v>0.4</v>
      </c>
    </row>
    <row r="29" spans="1:7" s="205" customFormat="1">
      <c r="A29" s="231" t="s">
        <v>2164</v>
      </c>
      <c r="B29" s="201">
        <v>1</v>
      </c>
      <c r="C29" s="202">
        <v>1</v>
      </c>
      <c r="D29" s="203">
        <v>0.4</v>
      </c>
      <c r="E29" s="204">
        <f t="shared" si="1"/>
        <v>1.6</v>
      </c>
      <c r="F29" s="210">
        <v>0</v>
      </c>
      <c r="G29" s="204">
        <f t="shared" si="2"/>
        <v>0.4</v>
      </c>
    </row>
    <row r="30" spans="1:7" s="205" customFormat="1">
      <c r="A30" s="231" t="s">
        <v>2165</v>
      </c>
      <c r="B30" s="201">
        <v>1</v>
      </c>
      <c r="C30" s="202">
        <v>1</v>
      </c>
      <c r="D30" s="203">
        <v>0.4</v>
      </c>
      <c r="E30" s="204">
        <f t="shared" si="1"/>
        <v>1.6</v>
      </c>
      <c r="F30" s="210">
        <v>0</v>
      </c>
      <c r="G30" s="204">
        <f t="shared" si="2"/>
        <v>0.4</v>
      </c>
    </row>
    <row r="31" spans="1:7" s="205" customFormat="1">
      <c r="A31" s="231" t="s">
        <v>2166</v>
      </c>
      <c r="B31" s="201">
        <v>2.1</v>
      </c>
      <c r="C31" s="202">
        <v>2.1</v>
      </c>
      <c r="D31" s="203">
        <v>0.1</v>
      </c>
      <c r="E31" s="204">
        <f t="shared" si="1"/>
        <v>0.84000000000000008</v>
      </c>
      <c r="F31" s="210">
        <v>0</v>
      </c>
      <c r="G31" s="204">
        <f t="shared" si="2"/>
        <v>0.44100000000000006</v>
      </c>
    </row>
    <row r="32" spans="1:7" s="205" customFormat="1">
      <c r="A32" s="231" t="s">
        <v>2167</v>
      </c>
      <c r="B32" s="201">
        <v>1</v>
      </c>
      <c r="C32" s="202">
        <v>1</v>
      </c>
      <c r="D32" s="203">
        <v>0.4</v>
      </c>
      <c r="E32" s="204">
        <f t="shared" si="1"/>
        <v>1.6</v>
      </c>
      <c r="F32" s="210">
        <v>0</v>
      </c>
      <c r="G32" s="204">
        <f t="shared" si="2"/>
        <v>0.4</v>
      </c>
    </row>
    <row r="33" spans="1:7" s="205" customFormat="1">
      <c r="A33" s="231" t="s">
        <v>2168</v>
      </c>
      <c r="B33" s="201">
        <v>1</v>
      </c>
      <c r="C33" s="202">
        <v>1</v>
      </c>
      <c r="D33" s="203">
        <v>0.4</v>
      </c>
      <c r="E33" s="204">
        <f t="shared" si="1"/>
        <v>1.6</v>
      </c>
      <c r="F33" s="210">
        <v>0</v>
      </c>
      <c r="G33" s="204">
        <f t="shared" si="2"/>
        <v>0.4</v>
      </c>
    </row>
    <row r="34" spans="1:7" s="205" customFormat="1">
      <c r="A34" s="231" t="s">
        <v>2169</v>
      </c>
      <c r="B34" s="201">
        <v>1</v>
      </c>
      <c r="C34" s="202">
        <v>1</v>
      </c>
      <c r="D34" s="203">
        <v>0.4</v>
      </c>
      <c r="E34" s="204">
        <f t="shared" si="1"/>
        <v>1.6</v>
      </c>
      <c r="F34" s="210">
        <v>0</v>
      </c>
      <c r="G34" s="204">
        <f t="shared" si="2"/>
        <v>0.4</v>
      </c>
    </row>
    <row r="35" spans="1:7" s="205" customFormat="1">
      <c r="A35" s="231" t="s">
        <v>2170</v>
      </c>
      <c r="B35" s="201">
        <v>1</v>
      </c>
      <c r="C35" s="202">
        <v>1</v>
      </c>
      <c r="D35" s="203">
        <v>0.4</v>
      </c>
      <c r="E35" s="204">
        <f t="shared" si="1"/>
        <v>1.6</v>
      </c>
      <c r="F35" s="210">
        <v>0</v>
      </c>
      <c r="G35" s="204">
        <f t="shared" si="2"/>
        <v>0.4</v>
      </c>
    </row>
    <row r="36" spans="1:7" s="205" customFormat="1">
      <c r="A36" s="231" t="s">
        <v>2171</v>
      </c>
      <c r="B36" s="201">
        <v>1</v>
      </c>
      <c r="C36" s="202">
        <v>2.25</v>
      </c>
      <c r="D36" s="203">
        <v>0.4</v>
      </c>
      <c r="E36" s="204">
        <f t="shared" si="1"/>
        <v>2.6</v>
      </c>
      <c r="F36" s="210">
        <v>0</v>
      </c>
      <c r="G36" s="204">
        <f t="shared" si="2"/>
        <v>0.9</v>
      </c>
    </row>
    <row r="37" spans="1:7" s="205" customFormat="1">
      <c r="A37" s="231" t="s">
        <v>2172</v>
      </c>
      <c r="B37" s="201">
        <v>1</v>
      </c>
      <c r="C37" s="202">
        <v>1</v>
      </c>
      <c r="D37" s="203">
        <v>0.4</v>
      </c>
      <c r="E37" s="204">
        <f t="shared" si="1"/>
        <v>1.6</v>
      </c>
      <c r="F37" s="210">
        <v>0</v>
      </c>
      <c r="G37" s="204">
        <f t="shared" si="2"/>
        <v>0.4</v>
      </c>
    </row>
    <row r="38" spans="1:7" s="205" customFormat="1">
      <c r="A38" s="231" t="s">
        <v>2173</v>
      </c>
      <c r="B38" s="201">
        <v>1</v>
      </c>
      <c r="C38" s="202">
        <v>1</v>
      </c>
      <c r="D38" s="203">
        <v>0.4</v>
      </c>
      <c r="E38" s="204">
        <f t="shared" si="1"/>
        <v>1.6</v>
      </c>
      <c r="F38" s="210">
        <v>0</v>
      </c>
      <c r="G38" s="204">
        <f t="shared" si="2"/>
        <v>0.4</v>
      </c>
    </row>
    <row r="39" spans="1:7" s="205" customFormat="1">
      <c r="A39" s="231" t="s">
        <v>2174</v>
      </c>
      <c r="B39" s="201">
        <v>1</v>
      </c>
      <c r="C39" s="202">
        <v>1</v>
      </c>
      <c r="D39" s="203">
        <v>0.4</v>
      </c>
      <c r="E39" s="204">
        <f t="shared" si="1"/>
        <v>1.6</v>
      </c>
      <c r="F39" s="210">
        <v>0</v>
      </c>
      <c r="G39" s="204">
        <f t="shared" si="2"/>
        <v>0.4</v>
      </c>
    </row>
    <row r="40" spans="1:7" s="205" customFormat="1">
      <c r="A40" s="231" t="s">
        <v>2175</v>
      </c>
      <c r="B40" s="201">
        <v>1</v>
      </c>
      <c r="C40" s="202">
        <v>1</v>
      </c>
      <c r="D40" s="203">
        <v>0.4</v>
      </c>
      <c r="E40" s="204">
        <f t="shared" si="1"/>
        <v>1.6</v>
      </c>
      <c r="F40" s="210">
        <v>0</v>
      </c>
      <c r="G40" s="204">
        <f t="shared" si="2"/>
        <v>0.4</v>
      </c>
    </row>
    <row r="41" spans="1:7" s="205" customFormat="1">
      <c r="A41" s="231" t="s">
        <v>2176</v>
      </c>
      <c r="B41" s="201">
        <v>1.2</v>
      </c>
      <c r="C41" s="202">
        <v>1.2</v>
      </c>
      <c r="D41" s="203">
        <v>0.4</v>
      </c>
      <c r="E41" s="204">
        <f t="shared" si="1"/>
        <v>1.92</v>
      </c>
      <c r="F41" s="210">
        <v>0</v>
      </c>
      <c r="G41" s="204">
        <f t="shared" si="2"/>
        <v>0.57599999999999996</v>
      </c>
    </row>
    <row r="42" spans="1:7" s="205" customFormat="1">
      <c r="A42" s="231" t="s">
        <v>2177</v>
      </c>
      <c r="B42" s="201">
        <v>1.2</v>
      </c>
      <c r="C42" s="202">
        <v>1.2</v>
      </c>
      <c r="D42" s="203">
        <v>0.4</v>
      </c>
      <c r="E42" s="204">
        <f t="shared" si="1"/>
        <v>1.92</v>
      </c>
      <c r="F42" s="210">
        <v>0</v>
      </c>
      <c r="G42" s="204">
        <f t="shared" si="2"/>
        <v>0.57599999999999996</v>
      </c>
    </row>
    <row r="43" spans="1:7" s="205" customFormat="1">
      <c r="A43" s="231" t="s">
        <v>2178</v>
      </c>
      <c r="B43" s="201">
        <v>1</v>
      </c>
      <c r="C43" s="202">
        <v>1</v>
      </c>
      <c r="D43" s="203">
        <v>0.4</v>
      </c>
      <c r="E43" s="204">
        <f t="shared" si="1"/>
        <v>1.6</v>
      </c>
      <c r="F43" s="210">
        <v>0</v>
      </c>
      <c r="G43" s="204">
        <f t="shared" si="2"/>
        <v>0.4</v>
      </c>
    </row>
    <row r="44" spans="1:7" s="205" customFormat="1">
      <c r="A44" s="231" t="s">
        <v>2179</v>
      </c>
      <c r="B44" s="201">
        <v>1.2</v>
      </c>
      <c r="C44" s="202">
        <v>6.39</v>
      </c>
      <c r="D44" s="203">
        <v>0.4</v>
      </c>
      <c r="E44" s="204">
        <f t="shared" si="1"/>
        <v>6.0720000000000001</v>
      </c>
      <c r="F44" s="210">
        <v>0</v>
      </c>
      <c r="G44" s="204">
        <f t="shared" si="2"/>
        <v>3.0671999999999997</v>
      </c>
    </row>
    <row r="45" spans="1:7" s="205" customFormat="1">
      <c r="A45" s="231" t="s">
        <v>2180</v>
      </c>
      <c r="B45" s="201">
        <v>1</v>
      </c>
      <c r="C45" s="202">
        <v>1</v>
      </c>
      <c r="D45" s="203">
        <v>0.4</v>
      </c>
      <c r="E45" s="204">
        <f t="shared" si="1"/>
        <v>1.6</v>
      </c>
      <c r="F45" s="210">
        <v>0</v>
      </c>
      <c r="G45" s="204">
        <f t="shared" si="2"/>
        <v>0.4</v>
      </c>
    </row>
    <row r="46" spans="1:7" s="205" customFormat="1">
      <c r="A46" s="231" t="s">
        <v>2181</v>
      </c>
      <c r="B46" s="201">
        <v>1</v>
      </c>
      <c r="C46" s="202">
        <v>1.1000000000000001</v>
      </c>
      <c r="D46" s="203">
        <v>0.4</v>
      </c>
      <c r="E46" s="204">
        <f t="shared" si="1"/>
        <v>1.6800000000000002</v>
      </c>
      <c r="F46" s="210">
        <v>0</v>
      </c>
      <c r="G46" s="204">
        <f t="shared" si="2"/>
        <v>0.44000000000000006</v>
      </c>
    </row>
    <row r="47" spans="1:7" s="205" customFormat="1">
      <c r="A47" s="231" t="s">
        <v>2182</v>
      </c>
      <c r="B47" s="201">
        <v>1</v>
      </c>
      <c r="C47" s="202">
        <v>1.1000000000000001</v>
      </c>
      <c r="D47" s="203">
        <v>0.4</v>
      </c>
      <c r="E47" s="204">
        <f t="shared" si="1"/>
        <v>1.6800000000000002</v>
      </c>
      <c r="F47" s="210">
        <v>0</v>
      </c>
      <c r="G47" s="204">
        <f t="shared" si="2"/>
        <v>0.44000000000000006</v>
      </c>
    </row>
    <row r="48" spans="1:7" s="205" customFormat="1">
      <c r="A48" s="231" t="s">
        <v>2183</v>
      </c>
      <c r="B48" s="201">
        <v>1</v>
      </c>
      <c r="C48" s="202">
        <v>1.1000000000000001</v>
      </c>
      <c r="D48" s="203">
        <v>0.4</v>
      </c>
      <c r="E48" s="204">
        <f t="shared" si="1"/>
        <v>1.6800000000000002</v>
      </c>
      <c r="F48" s="210">
        <v>0</v>
      </c>
      <c r="G48" s="204">
        <f t="shared" si="2"/>
        <v>0.44000000000000006</v>
      </c>
    </row>
    <row r="49" spans="1:7" s="205" customFormat="1">
      <c r="A49" s="231" t="s">
        <v>2184</v>
      </c>
      <c r="B49" s="201">
        <v>1</v>
      </c>
      <c r="C49" s="202">
        <v>1.1000000000000001</v>
      </c>
      <c r="D49" s="203">
        <v>0.4</v>
      </c>
      <c r="E49" s="204">
        <f t="shared" si="1"/>
        <v>1.6800000000000002</v>
      </c>
      <c r="F49" s="210">
        <v>0</v>
      </c>
      <c r="G49" s="204">
        <f t="shared" si="2"/>
        <v>0.44000000000000006</v>
      </c>
    </row>
    <row r="50" spans="1:7" s="205" customFormat="1">
      <c r="A50" s="231" t="s">
        <v>2185</v>
      </c>
      <c r="B50" s="201">
        <v>1</v>
      </c>
      <c r="C50" s="202">
        <v>1</v>
      </c>
      <c r="D50" s="203">
        <v>0.4</v>
      </c>
      <c r="E50" s="204">
        <f t="shared" si="1"/>
        <v>1.6</v>
      </c>
      <c r="F50" s="210">
        <v>0</v>
      </c>
      <c r="G50" s="204">
        <f t="shared" si="2"/>
        <v>0.4</v>
      </c>
    </row>
    <row r="51" spans="1:7" s="205" customFormat="1">
      <c r="A51" s="231" t="s">
        <v>2186</v>
      </c>
      <c r="B51" s="201">
        <v>1</v>
      </c>
      <c r="C51" s="202">
        <v>1</v>
      </c>
      <c r="D51" s="203">
        <v>0.4</v>
      </c>
      <c r="E51" s="204">
        <f t="shared" si="1"/>
        <v>1.6</v>
      </c>
      <c r="F51" s="210">
        <v>0</v>
      </c>
      <c r="G51" s="204">
        <f t="shared" si="2"/>
        <v>0.4</v>
      </c>
    </row>
    <row r="52" spans="1:7" s="205" customFormat="1">
      <c r="A52" s="231" t="s">
        <v>2187</v>
      </c>
      <c r="B52" s="201">
        <v>1</v>
      </c>
      <c r="C52" s="202">
        <v>1</v>
      </c>
      <c r="D52" s="203">
        <v>0.4</v>
      </c>
      <c r="E52" s="204">
        <f t="shared" si="1"/>
        <v>1.6</v>
      </c>
      <c r="F52" s="210">
        <v>0</v>
      </c>
      <c r="G52" s="204">
        <f t="shared" si="2"/>
        <v>0.4</v>
      </c>
    </row>
    <row r="53" spans="1:7" s="205" customFormat="1">
      <c r="A53" s="231" t="s">
        <v>2188</v>
      </c>
      <c r="B53" s="201">
        <v>1</v>
      </c>
      <c r="C53" s="202">
        <v>1</v>
      </c>
      <c r="D53" s="203">
        <v>0.4</v>
      </c>
      <c r="E53" s="204">
        <f t="shared" si="1"/>
        <v>1.6</v>
      </c>
      <c r="F53" s="210">
        <v>0</v>
      </c>
      <c r="G53" s="204">
        <f t="shared" si="2"/>
        <v>0.4</v>
      </c>
    </row>
    <row r="54" spans="1:7" s="205" customFormat="1">
      <c r="A54" s="231" t="s">
        <v>2189</v>
      </c>
      <c r="B54" s="201">
        <v>1</v>
      </c>
      <c r="C54" s="202">
        <v>1</v>
      </c>
      <c r="D54" s="203">
        <v>0.4</v>
      </c>
      <c r="E54" s="204">
        <f t="shared" si="1"/>
        <v>1.6</v>
      </c>
      <c r="F54" s="210">
        <v>0</v>
      </c>
      <c r="G54" s="204">
        <f t="shared" si="2"/>
        <v>0.4</v>
      </c>
    </row>
    <row r="55" spans="1:7" s="205" customFormat="1" ht="13.5" thickBot="1">
      <c r="A55" s="231" t="s">
        <v>2190</v>
      </c>
      <c r="B55" s="201">
        <v>1</v>
      </c>
      <c r="C55" s="202">
        <v>1</v>
      </c>
      <c r="D55" s="203">
        <v>0.4</v>
      </c>
      <c r="E55" s="204">
        <f t="shared" si="1"/>
        <v>1.6</v>
      </c>
      <c r="F55" s="210">
        <v>0</v>
      </c>
      <c r="G55" s="204">
        <f t="shared" si="2"/>
        <v>0.4</v>
      </c>
    </row>
    <row r="56" spans="1:7" s="205" customFormat="1" ht="13.5" thickBot="1">
      <c r="A56" s="216" t="s">
        <v>2010</v>
      </c>
      <c r="B56" s="217"/>
      <c r="C56" s="218"/>
      <c r="D56" s="219"/>
      <c r="E56" s="220">
        <f>SUM(E10:E55)</f>
        <v>85.992000000000019</v>
      </c>
      <c r="F56" s="220">
        <f>SUM(F10:F55)</f>
        <v>0</v>
      </c>
      <c r="G56" s="220">
        <f>SUM(G10:G55)</f>
        <v>25.912199999999999</v>
      </c>
    </row>
    <row r="57" spans="1:7" s="205" customFormat="1" ht="13.5" thickBot="1">
      <c r="A57" s="256"/>
      <c r="B57" s="256"/>
      <c r="C57" s="256"/>
      <c r="D57" s="256"/>
      <c r="E57" s="257"/>
      <c r="F57" s="257"/>
      <c r="G57" s="257"/>
    </row>
    <row r="58" spans="1:7" s="205" customFormat="1">
      <c r="A58" s="345" t="s">
        <v>2198</v>
      </c>
      <c r="B58" s="342" t="s">
        <v>2024</v>
      </c>
      <c r="C58" s="343"/>
      <c r="D58" s="344"/>
      <c r="E58" s="194" t="s">
        <v>2025</v>
      </c>
      <c r="F58" s="194" t="s">
        <v>2026</v>
      </c>
      <c r="G58" s="194" t="s">
        <v>2026</v>
      </c>
    </row>
    <row r="59" spans="1:7" s="205" customFormat="1" ht="13.5" thickBot="1">
      <c r="A59" s="346"/>
      <c r="B59" s="196" t="s">
        <v>2143</v>
      </c>
      <c r="C59" s="197" t="s">
        <v>2144</v>
      </c>
      <c r="D59" s="198" t="s">
        <v>2027</v>
      </c>
      <c r="E59" s="199"/>
      <c r="F59" s="199" t="s">
        <v>2028</v>
      </c>
      <c r="G59" s="199" t="s">
        <v>2029</v>
      </c>
    </row>
    <row r="60" spans="1:7" s="205" customFormat="1" ht="13.5" thickTop="1">
      <c r="A60" s="206" t="s">
        <v>2191</v>
      </c>
      <c r="B60" s="207">
        <v>0.4</v>
      </c>
      <c r="C60" s="208">
        <v>0.2</v>
      </c>
      <c r="D60" s="209">
        <v>60.88</v>
      </c>
      <c r="E60" s="210">
        <f>+(B60*2+C60)*D60</f>
        <v>60.88</v>
      </c>
      <c r="F60" s="210">
        <f>+(B60+1)*(C60+1)*0.1</f>
        <v>0.16800000000000001</v>
      </c>
      <c r="G60" s="210">
        <f t="shared" ref="G60" si="3">+B60*C60*D60</f>
        <v>4.870400000000001</v>
      </c>
    </row>
    <row r="61" spans="1:7" s="205" customFormat="1">
      <c r="A61" s="231" t="s">
        <v>2292</v>
      </c>
      <c r="B61" s="201">
        <v>5</v>
      </c>
      <c r="C61" s="202">
        <v>4</v>
      </c>
      <c r="D61" s="203">
        <v>0.15</v>
      </c>
      <c r="E61" s="210">
        <f>+(B61*2+2*C61)*D61</f>
        <v>2.6999999999999997</v>
      </c>
      <c r="F61" s="210">
        <f>B61*C61*0.05</f>
        <v>1</v>
      </c>
      <c r="G61" s="210">
        <f>+B61*C61*D61</f>
        <v>3</v>
      </c>
    </row>
    <row r="62" spans="1:7" s="205" customFormat="1">
      <c r="A62" s="231" t="s">
        <v>2293</v>
      </c>
      <c r="B62" s="201">
        <v>4</v>
      </c>
      <c r="C62" s="202">
        <v>3</v>
      </c>
      <c r="D62" s="203">
        <v>0.15</v>
      </c>
      <c r="E62" s="210">
        <f>+(B62*2+2*C62)*D62</f>
        <v>2.1</v>
      </c>
      <c r="F62" s="204"/>
      <c r="G62" s="204">
        <f>B62*C62*D62</f>
        <v>1.7999999999999998</v>
      </c>
    </row>
    <row r="63" spans="1:7" s="205" customFormat="1">
      <c r="A63" s="231" t="s">
        <v>2192</v>
      </c>
      <c r="B63" s="211">
        <v>14</v>
      </c>
      <c r="C63" s="212">
        <v>1.6</v>
      </c>
      <c r="D63" s="213">
        <v>0.15</v>
      </c>
      <c r="E63" s="214">
        <f>B63*C63*2</f>
        <v>44.800000000000004</v>
      </c>
      <c r="F63" s="214">
        <v>0</v>
      </c>
      <c r="G63" s="214">
        <f>+B63*C63*D63</f>
        <v>3.3600000000000003</v>
      </c>
    </row>
    <row r="64" spans="1:7" s="205" customFormat="1">
      <c r="A64" s="231" t="s">
        <v>2294</v>
      </c>
      <c r="B64" s="211">
        <v>3.3</v>
      </c>
      <c r="C64" s="212">
        <v>2.8</v>
      </c>
      <c r="D64" s="213">
        <v>0.15</v>
      </c>
      <c r="E64" s="210">
        <f>+(B64*2+2*C64)*D64</f>
        <v>1.8299999999999998</v>
      </c>
      <c r="F64" s="215">
        <f>B64*C64*0.05</f>
        <v>0.46199999999999997</v>
      </c>
      <c r="G64" s="215">
        <f>+B64*C64*D64</f>
        <v>1.3859999999999997</v>
      </c>
    </row>
    <row r="65" spans="1:32" s="205" customFormat="1">
      <c r="A65" s="231" t="s">
        <v>2295</v>
      </c>
      <c r="B65" s="211">
        <v>2.5</v>
      </c>
      <c r="C65" s="212">
        <v>2</v>
      </c>
      <c r="D65" s="213">
        <v>0.15</v>
      </c>
      <c r="E65" s="210">
        <f>+(B65*2+2*C65)*D65</f>
        <v>1.3499999999999999</v>
      </c>
      <c r="F65" s="204"/>
      <c r="G65" s="204">
        <f>B65*C65*D65</f>
        <v>0.75</v>
      </c>
    </row>
    <row r="66" spans="1:32" s="205" customFormat="1">
      <c r="A66" s="231" t="s">
        <v>2193</v>
      </c>
      <c r="B66" s="211">
        <v>9</v>
      </c>
      <c r="C66" s="212">
        <v>1.6</v>
      </c>
      <c r="D66" s="213">
        <v>0.15</v>
      </c>
      <c r="E66" s="214">
        <f t="shared" ref="E66:E71" si="4">B66*C66*2</f>
        <v>28.8</v>
      </c>
      <c r="F66" s="214">
        <v>0</v>
      </c>
      <c r="G66" s="214">
        <f>+B66*C66*D66</f>
        <v>2.16</v>
      </c>
    </row>
    <row r="67" spans="1:32" s="205" customFormat="1">
      <c r="A67" s="264" t="s">
        <v>2297</v>
      </c>
      <c r="B67" s="265">
        <v>15.25</v>
      </c>
      <c r="C67" s="266">
        <v>3.6</v>
      </c>
      <c r="D67" s="267">
        <v>0.2</v>
      </c>
      <c r="E67" s="268">
        <f t="shared" si="4"/>
        <v>109.8</v>
      </c>
      <c r="F67" s="268">
        <v>0</v>
      </c>
      <c r="G67" s="268"/>
    </row>
    <row r="68" spans="1:32" s="205" customFormat="1">
      <c r="A68" s="264" t="s">
        <v>2298</v>
      </c>
      <c r="B68" s="265">
        <v>10.65</v>
      </c>
      <c r="C68" s="266">
        <v>2.8</v>
      </c>
      <c r="D68" s="267">
        <v>0.2</v>
      </c>
      <c r="E68" s="268">
        <f t="shared" si="4"/>
        <v>59.64</v>
      </c>
      <c r="F68" s="268">
        <v>0</v>
      </c>
      <c r="G68" s="268"/>
    </row>
    <row r="69" spans="1:32" s="205" customFormat="1">
      <c r="A69" s="264" t="s">
        <v>2299</v>
      </c>
      <c r="B69" s="265">
        <v>7.65</v>
      </c>
      <c r="C69" s="266">
        <v>1.8</v>
      </c>
      <c r="D69" s="267">
        <v>0.2</v>
      </c>
      <c r="E69" s="268">
        <f t="shared" si="4"/>
        <v>27.540000000000003</v>
      </c>
      <c r="F69" s="268">
        <v>0</v>
      </c>
      <c r="G69" s="268"/>
    </row>
    <row r="70" spans="1:32" s="205" customFormat="1">
      <c r="A70" s="264" t="s">
        <v>2300</v>
      </c>
      <c r="B70" s="265">
        <v>6.5</v>
      </c>
      <c r="C70" s="266">
        <v>1.8</v>
      </c>
      <c r="D70" s="267">
        <v>0.2</v>
      </c>
      <c r="E70" s="268">
        <f t="shared" si="4"/>
        <v>23.400000000000002</v>
      </c>
      <c r="F70" s="268">
        <v>0</v>
      </c>
      <c r="G70" s="268"/>
    </row>
    <row r="71" spans="1:32" s="205" customFormat="1" ht="13.5" thickBot="1">
      <c r="A71" s="264" t="s">
        <v>2301</v>
      </c>
      <c r="B71" s="265">
        <v>12.1</v>
      </c>
      <c r="C71" s="266">
        <v>0.8</v>
      </c>
      <c r="D71" s="267">
        <v>0.2</v>
      </c>
      <c r="E71" s="268">
        <f t="shared" si="4"/>
        <v>19.36</v>
      </c>
      <c r="F71" s="268">
        <v>0</v>
      </c>
      <c r="G71" s="268"/>
    </row>
    <row r="72" spans="1:32" s="221" customFormat="1" ht="22.5" customHeight="1" thickBot="1">
      <c r="A72" s="216" t="s">
        <v>2010</v>
      </c>
      <c r="B72" s="217"/>
      <c r="C72" s="218"/>
      <c r="D72" s="219"/>
      <c r="E72" s="220">
        <f>SUM(E60:E71)</f>
        <v>382.2</v>
      </c>
      <c r="F72" s="220">
        <f>SUM(F60:F66)</f>
        <v>1.63</v>
      </c>
      <c r="G72" s="220">
        <f>SUM(G60:G66)</f>
        <v>17.3264</v>
      </c>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row>
    <row r="74" spans="1:32" ht="16.5" thickBot="1">
      <c r="A74" s="190"/>
      <c r="B74" s="192"/>
      <c r="C74" s="192"/>
      <c r="D74" s="192"/>
      <c r="E74" s="192"/>
      <c r="F74" s="192"/>
      <c r="G74" s="190"/>
    </row>
    <row r="75" spans="1:32">
      <c r="A75" s="325" t="s">
        <v>2030</v>
      </c>
      <c r="B75" s="222" t="s">
        <v>2007</v>
      </c>
      <c r="C75" s="222"/>
      <c r="D75" s="222"/>
      <c r="E75" s="222" t="s">
        <v>2031</v>
      </c>
      <c r="F75" s="223" t="s">
        <v>2026</v>
      </c>
      <c r="G75" s="223" t="s">
        <v>2026</v>
      </c>
    </row>
    <row r="76" spans="1:32" ht="13.5" thickBot="1">
      <c r="A76" s="326"/>
      <c r="B76" s="327" t="s">
        <v>1996</v>
      </c>
      <c r="C76" s="328"/>
      <c r="D76" s="329"/>
      <c r="E76" s="224" t="s">
        <v>1996</v>
      </c>
      <c r="F76" s="225" t="s">
        <v>2028</v>
      </c>
      <c r="G76" s="225" t="s">
        <v>2029</v>
      </c>
    </row>
    <row r="77" spans="1:32" ht="13.5" thickTop="1">
      <c r="A77" s="226" t="s">
        <v>2194</v>
      </c>
      <c r="B77" s="330">
        <v>153.75</v>
      </c>
      <c r="C77" s="331"/>
      <c r="D77" s="332"/>
      <c r="E77" s="227">
        <f>+B77*0.1</f>
        <v>15.375</v>
      </c>
      <c r="F77" s="254">
        <v>0</v>
      </c>
      <c r="G77" s="228">
        <f>+B77*0.12</f>
        <v>18.45</v>
      </c>
    </row>
    <row r="78" spans="1:32">
      <c r="A78" s="230" t="s">
        <v>2195</v>
      </c>
      <c r="B78" s="333">
        <v>25.74</v>
      </c>
      <c r="C78" s="334"/>
      <c r="D78" s="335"/>
      <c r="E78" s="227">
        <f t="shared" ref="E78:E82" si="5">+B78*0.1</f>
        <v>2.5739999999999998</v>
      </c>
      <c r="F78" s="255">
        <v>0</v>
      </c>
      <c r="G78" s="229">
        <f t="shared" ref="G78:G82" si="6">+B78*0.12</f>
        <v>3.0887999999999995</v>
      </c>
    </row>
    <row r="79" spans="1:32">
      <c r="A79" s="230" t="s">
        <v>2032</v>
      </c>
      <c r="B79" s="333">
        <v>47.54</v>
      </c>
      <c r="C79" s="334"/>
      <c r="D79" s="335"/>
      <c r="E79" s="227">
        <f t="shared" si="5"/>
        <v>4.7540000000000004</v>
      </c>
      <c r="F79" s="255">
        <v>0</v>
      </c>
      <c r="G79" s="229">
        <f t="shared" si="6"/>
        <v>5.7047999999999996</v>
      </c>
    </row>
    <row r="80" spans="1:32">
      <c r="A80" s="230" t="s">
        <v>2196</v>
      </c>
      <c r="B80" s="333">
        <v>95.08</v>
      </c>
      <c r="C80" s="334"/>
      <c r="D80" s="335"/>
      <c r="E80" s="227">
        <f t="shared" si="5"/>
        <v>9.5080000000000009</v>
      </c>
      <c r="F80" s="255">
        <v>0</v>
      </c>
      <c r="G80" s="229">
        <f t="shared" si="6"/>
        <v>11.409599999999999</v>
      </c>
    </row>
    <row r="81" spans="1:32">
      <c r="A81" s="230" t="s">
        <v>2033</v>
      </c>
      <c r="B81" s="333">
        <f>SUM(B77:D80)+20.91+1.45*1.55</f>
        <v>345.26750000000004</v>
      </c>
      <c r="C81" s="334"/>
      <c r="D81" s="335"/>
      <c r="E81" s="227">
        <f t="shared" si="5"/>
        <v>34.526750000000007</v>
      </c>
      <c r="F81" s="255">
        <v>0</v>
      </c>
      <c r="G81" s="229">
        <f t="shared" si="6"/>
        <v>41.432100000000005</v>
      </c>
    </row>
    <row r="82" spans="1:32" ht="13.5" thickBot="1">
      <c r="A82" s="230" t="s">
        <v>2197</v>
      </c>
      <c r="B82" s="333">
        <f>12.19*4.25</f>
        <v>51.807499999999997</v>
      </c>
      <c r="C82" s="334"/>
      <c r="D82" s="335"/>
      <c r="E82" s="227">
        <f t="shared" si="5"/>
        <v>5.1807499999999997</v>
      </c>
      <c r="F82" s="255">
        <v>0</v>
      </c>
      <c r="G82" s="229">
        <f t="shared" si="6"/>
        <v>6.2168999999999999</v>
      </c>
    </row>
    <row r="83" spans="1:32" s="221" customFormat="1" ht="22.5" customHeight="1" thickBot="1">
      <c r="A83" s="216" t="s">
        <v>2010</v>
      </c>
      <c r="B83" s="339">
        <f>SUM(B77:B82)</f>
        <v>719.18500000000006</v>
      </c>
      <c r="C83" s="340"/>
      <c r="D83" s="341"/>
      <c r="E83" s="220">
        <f>SUM(E77:E82)</f>
        <v>71.918500000000009</v>
      </c>
      <c r="F83" s="220">
        <f>SUM(F77:F82)</f>
        <v>0</v>
      </c>
      <c r="G83" s="220">
        <f>SUM(G77:G82)</f>
        <v>86.302199999999999</v>
      </c>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row>
    <row r="86" spans="1:32" ht="13.5" thickBot="1"/>
    <row r="87" spans="1:32" s="221" customFormat="1" ht="22.5" customHeight="1" thickBot="1">
      <c r="A87" s="336" t="s">
        <v>2034</v>
      </c>
      <c r="B87" s="337"/>
      <c r="C87" s="337"/>
      <c r="D87" s="338"/>
      <c r="E87" s="232">
        <f>E6+E56+E72</f>
        <v>487.63400000000001</v>
      </c>
      <c r="F87" s="232">
        <f>F6+F56+F72+F83</f>
        <v>23.282</v>
      </c>
      <c r="G87" s="232">
        <f>G6+G56+G72+G83</f>
        <v>216.14879999999999</v>
      </c>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row>
  </sheetData>
  <mergeCells count="16">
    <mergeCell ref="B58:D58"/>
    <mergeCell ref="A58:A59"/>
    <mergeCell ref="B8:D8"/>
    <mergeCell ref="A8:A9"/>
    <mergeCell ref="B3:D3"/>
    <mergeCell ref="A3:A4"/>
    <mergeCell ref="A87:D87"/>
    <mergeCell ref="B81:D81"/>
    <mergeCell ref="B82:D82"/>
    <mergeCell ref="B83:D83"/>
    <mergeCell ref="B80:D80"/>
    <mergeCell ref="A75:A76"/>
    <mergeCell ref="B76:D76"/>
    <mergeCell ref="B77:D77"/>
    <mergeCell ref="B78:D78"/>
    <mergeCell ref="B79:D79"/>
  </mergeCells>
  <pageMargins left="0.7" right="0.7" top="0.75" bottom="0.75" header="0.3" footer="0.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workbookViewId="0">
      <selection activeCell="E16" sqref="E16"/>
    </sheetView>
  </sheetViews>
  <sheetFormatPr defaultRowHeight="15"/>
  <cols>
    <col min="1" max="1" width="13.85546875" customWidth="1"/>
    <col min="2" max="2" width="72.42578125" customWidth="1"/>
    <col min="3" max="3" width="13.85546875" customWidth="1"/>
    <col min="4" max="5" width="13.85546875" style="177" customWidth="1"/>
    <col min="6" max="6" width="16.85546875" customWidth="1"/>
  </cols>
  <sheetData>
    <row r="3" spans="1:6" ht="29.25" customHeight="1">
      <c r="A3" s="271" t="s">
        <v>2431</v>
      </c>
      <c r="B3" s="347" t="s">
        <v>2432</v>
      </c>
      <c r="C3" s="347"/>
      <c r="D3" s="347"/>
      <c r="E3" s="347"/>
      <c r="F3" s="272" t="s">
        <v>2443</v>
      </c>
    </row>
    <row r="4" spans="1:6" s="177" customFormat="1">
      <c r="A4" s="273"/>
      <c r="B4" s="273" t="s">
        <v>2441</v>
      </c>
      <c r="C4" s="273" t="s">
        <v>2439</v>
      </c>
      <c r="D4" s="273" t="s">
        <v>2440</v>
      </c>
      <c r="E4" s="273" t="s">
        <v>2428</v>
      </c>
      <c r="F4" s="273" t="s">
        <v>2442</v>
      </c>
    </row>
    <row r="5" spans="1:6">
      <c r="A5" s="274"/>
      <c r="B5" s="274" t="s">
        <v>2433</v>
      </c>
      <c r="C5" s="274" t="s">
        <v>525</v>
      </c>
      <c r="D5" s="275">
        <v>1</v>
      </c>
      <c r="E5" s="276">
        <f>3530</f>
        <v>3530</v>
      </c>
      <c r="F5" s="276">
        <f t="shared" ref="F5:F10" si="0">D5*E5</f>
        <v>3530</v>
      </c>
    </row>
    <row r="6" spans="1:6">
      <c r="A6" s="274"/>
      <c r="B6" s="274" t="s">
        <v>2434</v>
      </c>
      <c r="C6" s="274" t="s">
        <v>2002</v>
      </c>
      <c r="D6" s="274">
        <v>5.3</v>
      </c>
      <c r="E6" s="276">
        <v>16.25</v>
      </c>
      <c r="F6" s="276">
        <f t="shared" si="0"/>
        <v>86.125</v>
      </c>
    </row>
    <row r="7" spans="1:6">
      <c r="A7" s="274"/>
      <c r="B7" s="274" t="s">
        <v>2435</v>
      </c>
      <c r="C7" s="274" t="s">
        <v>2002</v>
      </c>
      <c r="D7" s="274">
        <v>10.6</v>
      </c>
      <c r="E7" s="276">
        <v>3.27</v>
      </c>
      <c r="F7" s="276">
        <f t="shared" si="0"/>
        <v>34.661999999999999</v>
      </c>
    </row>
    <row r="8" spans="1:6">
      <c r="A8" s="274"/>
      <c r="B8" s="274" t="s">
        <v>2436</v>
      </c>
      <c r="C8" s="274" t="s">
        <v>2429</v>
      </c>
      <c r="D8" s="274">
        <v>0.1</v>
      </c>
      <c r="E8" s="276">
        <v>8.65</v>
      </c>
      <c r="F8" s="276">
        <f t="shared" si="0"/>
        <v>0.8650000000000001</v>
      </c>
    </row>
    <row r="9" spans="1:6">
      <c r="A9" s="274"/>
      <c r="B9" s="274" t="s">
        <v>2437</v>
      </c>
      <c r="C9" s="274" t="s">
        <v>1999</v>
      </c>
      <c r="D9" s="274">
        <v>6</v>
      </c>
      <c r="E9" s="276">
        <v>19.43</v>
      </c>
      <c r="F9" s="276">
        <f t="shared" si="0"/>
        <v>116.58</v>
      </c>
    </row>
    <row r="10" spans="1:6">
      <c r="A10" s="274"/>
      <c r="B10" s="274" t="s">
        <v>2438</v>
      </c>
      <c r="C10" s="274" t="s">
        <v>1999</v>
      </c>
      <c r="D10" s="274">
        <v>6</v>
      </c>
      <c r="E10" s="276">
        <v>13.08</v>
      </c>
      <c r="F10" s="276">
        <f t="shared" si="0"/>
        <v>78.48</v>
      </c>
    </row>
    <row r="11" spans="1:6">
      <c r="F11" s="277">
        <f>SUM(F5:F10)</f>
        <v>3846.7119999999995</v>
      </c>
    </row>
    <row r="13" spans="1:6" ht="28.5" customHeight="1">
      <c r="A13" s="278" t="s">
        <v>2444</v>
      </c>
      <c r="B13" s="348" t="s">
        <v>2445</v>
      </c>
      <c r="C13" s="349"/>
      <c r="D13" s="349"/>
      <c r="E13" s="350"/>
      <c r="F13" s="272" t="s">
        <v>2443</v>
      </c>
    </row>
    <row r="14" spans="1:6">
      <c r="A14" s="273"/>
      <c r="B14" s="273" t="s">
        <v>2441</v>
      </c>
      <c r="C14" s="273" t="s">
        <v>2439</v>
      </c>
      <c r="D14" s="273" t="s">
        <v>2440</v>
      </c>
      <c r="E14" s="273" t="s">
        <v>2428</v>
      </c>
      <c r="F14" s="273" t="s">
        <v>2442</v>
      </c>
    </row>
    <row r="15" spans="1:6">
      <c r="A15" s="274"/>
      <c r="B15" s="274" t="s">
        <v>2433</v>
      </c>
      <c r="C15" s="274" t="s">
        <v>525</v>
      </c>
      <c r="D15" s="275">
        <v>1</v>
      </c>
      <c r="E15" s="276">
        <v>7060</v>
      </c>
      <c r="F15" s="276">
        <f t="shared" ref="F15:F20" si="1">D15*E15</f>
        <v>7060</v>
      </c>
    </row>
    <row r="16" spans="1:6">
      <c r="A16" s="274"/>
      <c r="B16" s="274" t="s">
        <v>2434</v>
      </c>
      <c r="C16" s="274" t="s">
        <v>2002</v>
      </c>
      <c r="D16" s="274">
        <v>5.7</v>
      </c>
      <c r="E16" s="276">
        <v>16.25</v>
      </c>
      <c r="F16" s="276">
        <f t="shared" si="1"/>
        <v>92.625</v>
      </c>
    </row>
    <row r="17" spans="1:6">
      <c r="A17" s="274"/>
      <c r="B17" s="274" t="s">
        <v>2435</v>
      </c>
      <c r="C17" s="274" t="s">
        <v>2002</v>
      </c>
      <c r="D17" s="274">
        <v>11.4</v>
      </c>
      <c r="E17" s="276">
        <v>3.27</v>
      </c>
      <c r="F17" s="276">
        <f t="shared" si="1"/>
        <v>37.277999999999999</v>
      </c>
    </row>
    <row r="18" spans="1:6">
      <c r="A18" s="274"/>
      <c r="B18" s="274" t="s">
        <v>2436</v>
      </c>
      <c r="C18" s="274" t="s">
        <v>2429</v>
      </c>
      <c r="D18" s="274">
        <v>0.12</v>
      </c>
      <c r="E18" s="276">
        <v>8.65</v>
      </c>
      <c r="F18" s="276">
        <f t="shared" si="1"/>
        <v>1.038</v>
      </c>
    </row>
    <row r="19" spans="1:6">
      <c r="A19" s="274"/>
      <c r="B19" s="274" t="s">
        <v>2437</v>
      </c>
      <c r="C19" s="274" t="s">
        <v>1999</v>
      </c>
      <c r="D19" s="274">
        <v>11.5</v>
      </c>
      <c r="E19" s="276">
        <v>19.43</v>
      </c>
      <c r="F19" s="276">
        <f t="shared" si="1"/>
        <v>223.44499999999999</v>
      </c>
    </row>
    <row r="20" spans="1:6">
      <c r="A20" s="274"/>
      <c r="B20" s="274" t="s">
        <v>2438</v>
      </c>
      <c r="C20" s="274" t="s">
        <v>1999</v>
      </c>
      <c r="D20" s="274">
        <v>11.5</v>
      </c>
      <c r="E20" s="276">
        <v>13.08</v>
      </c>
      <c r="F20" s="276">
        <f t="shared" si="1"/>
        <v>150.41999999999999</v>
      </c>
    </row>
    <row r="21" spans="1:6">
      <c r="A21" s="177"/>
      <c r="B21" s="177"/>
      <c r="C21" s="177"/>
      <c r="F21" s="277">
        <f>SUM(F15:F20)</f>
        <v>7564.8059999999996</v>
      </c>
    </row>
  </sheetData>
  <mergeCells count="2">
    <mergeCell ref="B3:E3"/>
    <mergeCell ref="B13:E13"/>
  </mergeCells>
  <pageMargins left="0.511811024" right="0.511811024" top="0.78740157499999996" bottom="0.78740157499999996" header="0.31496062000000002" footer="0.31496062000000002"/>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64"/>
  <sheetViews>
    <sheetView zoomScale="85" zoomScaleNormal="85" workbookViewId="0">
      <selection activeCell="F47" sqref="F47:F49"/>
    </sheetView>
  </sheetViews>
  <sheetFormatPr defaultColWidth="9.140625" defaultRowHeight="15"/>
  <cols>
    <col min="1" max="1" width="29.140625" style="177" customWidth="1"/>
    <col min="2" max="2" width="12.7109375" style="177" customWidth="1"/>
    <col min="3" max="3" width="9.28515625" style="299" bestFit="1" customWidth="1"/>
    <col min="4" max="5" width="13" style="177" customWidth="1"/>
    <col min="6" max="6" width="14.7109375" style="177" customWidth="1"/>
    <col min="7" max="7" width="14.5703125" style="177" customWidth="1"/>
    <col min="8" max="8" width="15.140625" style="177" customWidth="1"/>
    <col min="9" max="9" width="16.5703125" style="177" customWidth="1"/>
    <col min="10" max="11" width="14.140625" style="177" customWidth="1"/>
    <col min="12" max="12" width="20" style="300" customWidth="1"/>
    <col min="13" max="16384" width="9.140625" style="177"/>
  </cols>
  <sheetData>
    <row r="4" spans="1:12" ht="15.75" thickBot="1"/>
    <row r="5" spans="1:12">
      <c r="A5" s="351" t="s">
        <v>2526</v>
      </c>
      <c r="B5" s="352"/>
      <c r="C5" s="352"/>
      <c r="D5" s="352"/>
      <c r="E5" s="352"/>
      <c r="F5" s="352"/>
      <c r="G5" s="352"/>
      <c r="H5" s="352"/>
      <c r="I5" s="352"/>
      <c r="J5" s="352"/>
      <c r="K5" s="353"/>
    </row>
    <row r="6" spans="1:12">
      <c r="A6" s="354"/>
      <c r="B6" s="355"/>
      <c r="C6" s="355"/>
      <c r="D6" s="355"/>
      <c r="E6" s="355"/>
      <c r="F6" s="355"/>
      <c r="G6" s="355"/>
      <c r="H6" s="355"/>
      <c r="I6" s="355"/>
      <c r="J6" s="355"/>
      <c r="K6" s="356"/>
    </row>
    <row r="7" spans="1:12">
      <c r="A7" s="354"/>
      <c r="B7" s="355"/>
      <c r="C7" s="355"/>
      <c r="D7" s="355"/>
      <c r="E7" s="355"/>
      <c r="F7" s="355"/>
      <c r="G7" s="355"/>
      <c r="H7" s="355"/>
      <c r="I7" s="355"/>
      <c r="J7" s="355"/>
      <c r="K7" s="356"/>
    </row>
    <row r="8" spans="1:12" ht="15.75" thickBot="1">
      <c r="A8" s="357"/>
      <c r="B8" s="358"/>
      <c r="C8" s="358"/>
      <c r="D8" s="358"/>
      <c r="E8" s="358"/>
      <c r="F8" s="358"/>
      <c r="G8" s="358"/>
      <c r="H8" s="358"/>
      <c r="I8" s="358"/>
      <c r="J8" s="358"/>
      <c r="K8" s="359"/>
    </row>
    <row r="9" spans="1:12">
      <c r="A9" s="360" t="s">
        <v>2527</v>
      </c>
      <c r="B9" s="362" t="s">
        <v>2528</v>
      </c>
      <c r="C9" s="364" t="s">
        <v>2529</v>
      </c>
      <c r="D9" s="366" t="s">
        <v>2530</v>
      </c>
      <c r="E9" s="366"/>
      <c r="F9" s="366"/>
      <c r="G9" s="366"/>
      <c r="H9" s="366"/>
      <c r="I9" s="366"/>
      <c r="J9" s="366"/>
      <c r="K9" s="367"/>
    </row>
    <row r="10" spans="1:12">
      <c r="A10" s="361"/>
      <c r="B10" s="363"/>
      <c r="C10" s="365"/>
      <c r="D10" s="301">
        <v>1</v>
      </c>
      <c r="E10" s="301">
        <v>2</v>
      </c>
      <c r="F10" s="301">
        <v>3</v>
      </c>
      <c r="G10" s="301">
        <v>4</v>
      </c>
      <c r="H10" s="301">
        <v>5</v>
      </c>
      <c r="I10" s="301">
        <v>6</v>
      </c>
      <c r="J10" s="301">
        <v>7</v>
      </c>
      <c r="K10" s="302">
        <v>8</v>
      </c>
    </row>
    <row r="11" spans="1:12">
      <c r="A11" s="361" t="str">
        <f>Orçamento!C11</f>
        <v>SERVIÇOS DE ESCRITÓRIO LABORATÓRIO E CAMPO</v>
      </c>
      <c r="B11" s="368">
        <f>Orçamento!H19</f>
        <v>675401.53</v>
      </c>
      <c r="C11" s="371">
        <f>B11/$B$62</f>
        <v>5.1763909863801437E-2</v>
      </c>
      <c r="D11" s="303">
        <v>0.1</v>
      </c>
      <c r="E11" s="303">
        <v>0.1</v>
      </c>
      <c r="F11" s="303">
        <v>0.1</v>
      </c>
      <c r="G11" s="303">
        <v>0.2</v>
      </c>
      <c r="H11" s="303">
        <v>0.2</v>
      </c>
      <c r="I11" s="303">
        <v>0.1</v>
      </c>
      <c r="J11" s="303">
        <v>0.1</v>
      </c>
      <c r="K11" s="309">
        <v>0.1</v>
      </c>
      <c r="L11" s="304"/>
    </row>
    <row r="12" spans="1:12">
      <c r="A12" s="361"/>
      <c r="B12" s="369"/>
      <c r="C12" s="372"/>
      <c r="D12" s="305">
        <f>$B11*D11</f>
        <v>67540.153000000006</v>
      </c>
      <c r="E12" s="305">
        <f>$B11*E11</f>
        <v>67540.153000000006</v>
      </c>
      <c r="F12" s="305">
        <f t="shared" ref="F12:G12" si="0">$B11*F11</f>
        <v>67540.153000000006</v>
      </c>
      <c r="G12" s="305">
        <f t="shared" si="0"/>
        <v>135080.30600000001</v>
      </c>
      <c r="H12" s="305">
        <f t="shared" ref="H12:K12" si="1">$B11*H11</f>
        <v>135080.30600000001</v>
      </c>
      <c r="I12" s="305">
        <f>$B11*I11</f>
        <v>67540.153000000006</v>
      </c>
      <c r="J12" s="305">
        <f t="shared" si="1"/>
        <v>67540.153000000006</v>
      </c>
      <c r="K12" s="310">
        <f t="shared" si="1"/>
        <v>67540.153000000006</v>
      </c>
    </row>
    <row r="13" spans="1:12">
      <c r="A13" s="361"/>
      <c r="B13" s="370"/>
      <c r="C13" s="373"/>
      <c r="D13" s="306">
        <f>D12/B11*C11</f>
        <v>5.1763909863801437E-3</v>
      </c>
      <c r="E13" s="306">
        <f>E12/D12*D13</f>
        <v>5.1763909863801437E-3</v>
      </c>
      <c r="F13" s="306">
        <f t="shared" ref="F13:K13" si="2">F12/E12*E13</f>
        <v>5.1763909863801437E-3</v>
      </c>
      <c r="G13" s="306">
        <f t="shared" si="2"/>
        <v>1.0352781972760287E-2</v>
      </c>
      <c r="H13" s="306">
        <f t="shared" si="2"/>
        <v>1.0352781972760287E-2</v>
      </c>
      <c r="I13" s="306">
        <f>I12/H12*H13</f>
        <v>5.1763909863801437E-3</v>
      </c>
      <c r="J13" s="306">
        <f t="shared" si="2"/>
        <v>5.1763909863801437E-3</v>
      </c>
      <c r="K13" s="311">
        <f t="shared" si="2"/>
        <v>5.1763909863801437E-3</v>
      </c>
    </row>
    <row r="14" spans="1:12">
      <c r="A14" s="361" t="str">
        <f>Orçamento!C20</f>
        <v>CANTEIRO DE OBRA</v>
      </c>
      <c r="B14" s="368">
        <f>Orçamento!H29</f>
        <v>29984.87</v>
      </c>
      <c r="C14" s="371">
        <f t="shared" ref="C14" si="3">B14/$B$62</f>
        <v>2.2980908970665253E-3</v>
      </c>
      <c r="D14" s="303">
        <v>0.79</v>
      </c>
      <c r="E14" s="303">
        <v>0.03</v>
      </c>
      <c r="F14" s="303">
        <v>0.03</v>
      </c>
      <c r="G14" s="303">
        <v>0.03</v>
      </c>
      <c r="H14" s="303">
        <v>0.03</v>
      </c>
      <c r="I14" s="303">
        <v>0.03</v>
      </c>
      <c r="J14" s="303">
        <v>0.03</v>
      </c>
      <c r="K14" s="309">
        <v>0.03</v>
      </c>
      <c r="L14" s="304"/>
    </row>
    <row r="15" spans="1:12">
      <c r="A15" s="361"/>
      <c r="B15" s="369"/>
      <c r="C15" s="372"/>
      <c r="D15" s="305">
        <f>$B14*D14</f>
        <v>23688.047300000002</v>
      </c>
      <c r="E15" s="305">
        <f>$B14*E14</f>
        <v>899.54609999999991</v>
      </c>
      <c r="F15" s="305">
        <f t="shared" ref="F15:G15" si="4">$B14*F14</f>
        <v>899.54609999999991</v>
      </c>
      <c r="G15" s="305">
        <f t="shared" si="4"/>
        <v>899.54609999999991</v>
      </c>
      <c r="H15" s="305">
        <f t="shared" ref="H15" si="5">$B14*H14</f>
        <v>899.54609999999991</v>
      </c>
      <c r="I15" s="305">
        <f>$B14*I14</f>
        <v>899.54609999999991</v>
      </c>
      <c r="J15" s="305">
        <f t="shared" ref="J15:K15" si="6">$B14*J14</f>
        <v>899.54609999999991</v>
      </c>
      <c r="K15" s="310">
        <f t="shared" si="6"/>
        <v>899.54609999999991</v>
      </c>
    </row>
    <row r="16" spans="1:12">
      <c r="A16" s="361"/>
      <c r="B16" s="370"/>
      <c r="C16" s="373"/>
      <c r="D16" s="306">
        <f>D15/B14*C14</f>
        <v>1.8154918086825552E-3</v>
      </c>
      <c r="E16" s="306">
        <f>E15/D15*D16</f>
        <v>6.8942726911995757E-5</v>
      </c>
      <c r="F16" s="306">
        <f t="shared" ref="F16" si="7">F15/E15*E16</f>
        <v>6.8942726911995757E-5</v>
      </c>
      <c r="G16" s="306">
        <f t="shared" ref="G16:K16" si="8">G15/F15*F16</f>
        <v>6.8942726911995757E-5</v>
      </c>
      <c r="H16" s="306">
        <f t="shared" si="8"/>
        <v>6.8942726911995757E-5</v>
      </c>
      <c r="I16" s="306">
        <f>I15/H15*H16</f>
        <v>6.8942726911995757E-5</v>
      </c>
      <c r="J16" s="306">
        <f t="shared" si="8"/>
        <v>6.8942726911995757E-5</v>
      </c>
      <c r="K16" s="311">
        <f t="shared" si="8"/>
        <v>6.8942726911995757E-5</v>
      </c>
    </row>
    <row r="17" spans="1:12">
      <c r="A17" s="361" t="str">
        <f>Orçamento!C30</f>
        <v>MOVIMENTO DE TERRA</v>
      </c>
      <c r="B17" s="368">
        <f>Orçamento!H34</f>
        <v>49428.34</v>
      </c>
      <c r="C17" s="371">
        <f t="shared" ref="C17" si="9">B17/$B$62</f>
        <v>3.7882711584578889E-3</v>
      </c>
      <c r="D17" s="303">
        <v>0.2</v>
      </c>
      <c r="E17" s="303">
        <v>0.5</v>
      </c>
      <c r="F17" s="303">
        <v>0.3</v>
      </c>
      <c r="G17" s="377" t="s">
        <v>2531</v>
      </c>
      <c r="H17" s="377" t="s">
        <v>2531</v>
      </c>
      <c r="I17" s="377" t="s">
        <v>2531</v>
      </c>
      <c r="J17" s="377" t="s">
        <v>2531</v>
      </c>
      <c r="K17" s="374" t="s">
        <v>2531</v>
      </c>
      <c r="L17" s="304"/>
    </row>
    <row r="18" spans="1:12">
      <c r="A18" s="361"/>
      <c r="B18" s="369"/>
      <c r="C18" s="372"/>
      <c r="D18" s="305">
        <f>$B17*D17</f>
        <v>9885.6679999999997</v>
      </c>
      <c r="E18" s="305">
        <f>$B17*E17</f>
        <v>24714.17</v>
      </c>
      <c r="F18" s="305">
        <f t="shared" ref="F18" si="10">$B17*F17</f>
        <v>14828.501999999999</v>
      </c>
      <c r="G18" s="378"/>
      <c r="H18" s="378"/>
      <c r="I18" s="378"/>
      <c r="J18" s="378"/>
      <c r="K18" s="375"/>
      <c r="L18" s="304"/>
    </row>
    <row r="19" spans="1:12">
      <c r="A19" s="361"/>
      <c r="B19" s="370"/>
      <c r="C19" s="373"/>
      <c r="D19" s="306">
        <f>D18/B17*C17</f>
        <v>7.5765423169157778E-4</v>
      </c>
      <c r="E19" s="306">
        <f>E18/D18*D19</f>
        <v>1.8941355792289445E-3</v>
      </c>
      <c r="F19" s="306">
        <f t="shared" ref="F19" si="11">F18/E18*E19</f>
        <v>1.1364813475373667E-3</v>
      </c>
      <c r="G19" s="379"/>
      <c r="H19" s="379"/>
      <c r="I19" s="379"/>
      <c r="J19" s="379"/>
      <c r="K19" s="376"/>
    </row>
    <row r="20" spans="1:12">
      <c r="A20" s="361" t="str">
        <f>Orçamento!C35</f>
        <v>TRANSPORTES</v>
      </c>
      <c r="B20" s="368">
        <f>Orçamento!H43</f>
        <v>177145.49000000002</v>
      </c>
      <c r="C20" s="371">
        <f t="shared" ref="C20" si="12">B20/$B$62</f>
        <v>1.3576728464235103E-2</v>
      </c>
      <c r="D20" s="303">
        <v>0.25</v>
      </c>
      <c r="E20" s="303">
        <v>0.25</v>
      </c>
      <c r="F20" s="303">
        <v>0.25</v>
      </c>
      <c r="G20" s="303">
        <v>0.25</v>
      </c>
      <c r="H20" s="377" t="s">
        <v>2531</v>
      </c>
      <c r="I20" s="377" t="s">
        <v>2531</v>
      </c>
      <c r="J20" s="377" t="s">
        <v>2531</v>
      </c>
      <c r="K20" s="374" t="s">
        <v>2531</v>
      </c>
      <c r="L20" s="304"/>
    </row>
    <row r="21" spans="1:12">
      <c r="A21" s="361"/>
      <c r="B21" s="369"/>
      <c r="C21" s="372"/>
      <c r="D21" s="305">
        <f t="shared" ref="D21" si="13">$B20*D20</f>
        <v>44286.372500000005</v>
      </c>
      <c r="E21" s="305">
        <f>$B20*E20</f>
        <v>44286.372500000005</v>
      </c>
      <c r="F21" s="305">
        <f t="shared" ref="F21:G21" si="14">$B20*F20</f>
        <v>44286.372500000005</v>
      </c>
      <c r="G21" s="305">
        <f t="shared" si="14"/>
        <v>44286.372500000005</v>
      </c>
      <c r="H21" s="378"/>
      <c r="I21" s="378"/>
      <c r="J21" s="378"/>
      <c r="K21" s="375"/>
    </row>
    <row r="22" spans="1:12">
      <c r="A22" s="361"/>
      <c r="B22" s="370"/>
      <c r="C22" s="373"/>
      <c r="D22" s="306">
        <f>D21/B20*C20</f>
        <v>3.3941821160587758E-3</v>
      </c>
      <c r="E22" s="306">
        <f t="shared" ref="D22:H22" si="15">E21/D21*D22</f>
        <v>3.3941821160587758E-3</v>
      </c>
      <c r="F22" s="306">
        <f t="shared" si="15"/>
        <v>3.3941821160587758E-3</v>
      </c>
      <c r="G22" s="306">
        <f t="shared" si="15"/>
        <v>3.3941821160587758E-3</v>
      </c>
      <c r="H22" s="379"/>
      <c r="I22" s="379"/>
      <c r="J22" s="379"/>
      <c r="K22" s="376"/>
    </row>
    <row r="23" spans="1:12">
      <c r="A23" s="361" t="str">
        <f>Orçamento!C44</f>
        <v>SERVIÇOS COMPLEMENTARES</v>
      </c>
      <c r="B23" s="368">
        <f>Orçamento!H61</f>
        <v>363170.39999999997</v>
      </c>
      <c r="C23" s="371">
        <f t="shared" ref="C23" si="16">B23/$B$62</f>
        <v>2.7833990620069679E-2</v>
      </c>
      <c r="D23" s="377" t="s">
        <v>2531</v>
      </c>
      <c r="E23" s="303">
        <v>0.3</v>
      </c>
      <c r="F23" s="303">
        <v>0.3</v>
      </c>
      <c r="G23" s="303">
        <v>0.4</v>
      </c>
      <c r="H23" s="377" t="s">
        <v>2531</v>
      </c>
      <c r="I23" s="377" t="s">
        <v>2531</v>
      </c>
      <c r="J23" s="377" t="s">
        <v>2531</v>
      </c>
      <c r="K23" s="374" t="s">
        <v>2531</v>
      </c>
      <c r="L23" s="304"/>
    </row>
    <row r="24" spans="1:12">
      <c r="A24" s="361"/>
      <c r="B24" s="369"/>
      <c r="C24" s="372"/>
      <c r="D24" s="378"/>
      <c r="E24" s="305">
        <f t="shared" ref="E24:G24" si="17">$B23*E23</f>
        <v>108951.11999999998</v>
      </c>
      <c r="F24" s="305">
        <f t="shared" si="17"/>
        <v>108951.11999999998</v>
      </c>
      <c r="G24" s="305">
        <f t="shared" si="17"/>
        <v>145268.16</v>
      </c>
      <c r="H24" s="378"/>
      <c r="I24" s="378"/>
      <c r="J24" s="378"/>
      <c r="K24" s="375"/>
      <c r="L24" s="304"/>
    </row>
    <row r="25" spans="1:12">
      <c r="A25" s="361"/>
      <c r="B25" s="370"/>
      <c r="C25" s="373"/>
      <c r="D25" s="379"/>
      <c r="E25" s="306">
        <f>E24/B23*C23</f>
        <v>8.3501971860209037E-3</v>
      </c>
      <c r="F25" s="306">
        <f t="shared" ref="F25:G25" si="18">F24/E24*E25</f>
        <v>8.3501971860209037E-3</v>
      </c>
      <c r="G25" s="306">
        <f t="shared" si="18"/>
        <v>1.1133596248027875E-2</v>
      </c>
      <c r="H25" s="379"/>
      <c r="I25" s="379"/>
      <c r="J25" s="379"/>
      <c r="K25" s="376"/>
    </row>
    <row r="26" spans="1:12">
      <c r="A26" s="361" t="str">
        <f>Orçamento!C62</f>
        <v>GALERIAS, DRENOS E CONEXOS</v>
      </c>
      <c r="B26" s="368">
        <f>Orçamento!H75</f>
        <v>106555.45999999999</v>
      </c>
      <c r="C26" s="371">
        <f t="shared" ref="C26" si="19">B26/$B$62</f>
        <v>8.1665897720662531E-3</v>
      </c>
      <c r="D26" s="377" t="s">
        <v>2531</v>
      </c>
      <c r="E26" s="303">
        <v>0.5</v>
      </c>
      <c r="F26" s="303">
        <v>0.4</v>
      </c>
      <c r="G26" s="303">
        <v>0.1</v>
      </c>
      <c r="H26" s="377" t="s">
        <v>2531</v>
      </c>
      <c r="I26" s="377" t="s">
        <v>2531</v>
      </c>
      <c r="J26" s="377" t="s">
        <v>2531</v>
      </c>
      <c r="K26" s="374" t="s">
        <v>2531</v>
      </c>
      <c r="L26" s="304"/>
    </row>
    <row r="27" spans="1:12">
      <c r="A27" s="361"/>
      <c r="B27" s="369"/>
      <c r="C27" s="372"/>
      <c r="D27" s="378"/>
      <c r="E27" s="305">
        <f t="shared" ref="E27:G27" si="20">$B26*E26</f>
        <v>53277.729999999996</v>
      </c>
      <c r="F27" s="305">
        <f t="shared" si="20"/>
        <v>42622.184000000001</v>
      </c>
      <c r="G27" s="305">
        <f t="shared" si="20"/>
        <v>10655.546</v>
      </c>
      <c r="H27" s="378"/>
      <c r="I27" s="378"/>
      <c r="J27" s="378"/>
      <c r="K27" s="375"/>
    </row>
    <row r="28" spans="1:12">
      <c r="A28" s="361"/>
      <c r="B28" s="370"/>
      <c r="C28" s="373"/>
      <c r="D28" s="379"/>
      <c r="E28" s="306">
        <f>E27/B26*C26</f>
        <v>4.0832948860331265E-3</v>
      </c>
      <c r="F28" s="306">
        <f t="shared" ref="F28:G28" si="21">F27/E27*E28</f>
        <v>3.2666359088265014E-3</v>
      </c>
      <c r="G28" s="306">
        <f t="shared" si="21"/>
        <v>8.1665897720662535E-4</v>
      </c>
      <c r="H28" s="379"/>
      <c r="I28" s="379"/>
      <c r="J28" s="379"/>
      <c r="K28" s="376"/>
    </row>
    <row r="29" spans="1:12">
      <c r="A29" s="361" t="str">
        <f>Orçamento!C76</f>
        <v>BASES E PAVIMENTOS</v>
      </c>
      <c r="B29" s="368">
        <f>Orçamento!H78</f>
        <v>14664.07</v>
      </c>
      <c r="C29" s="371">
        <f t="shared" ref="C29" si="22">B29/$B$62</f>
        <v>1.1238790023417251E-3</v>
      </c>
      <c r="D29" s="377" t="s">
        <v>2531</v>
      </c>
      <c r="E29" s="377" t="s">
        <v>2531</v>
      </c>
      <c r="F29" s="380" t="s">
        <v>2531</v>
      </c>
      <c r="G29" s="377" t="s">
        <v>2531</v>
      </c>
      <c r="H29" s="303">
        <v>1</v>
      </c>
      <c r="I29" s="377" t="s">
        <v>2531</v>
      </c>
      <c r="J29" s="377" t="s">
        <v>2531</v>
      </c>
      <c r="K29" s="374" t="s">
        <v>2531</v>
      </c>
      <c r="L29" s="304"/>
    </row>
    <row r="30" spans="1:12">
      <c r="A30" s="361"/>
      <c r="B30" s="369"/>
      <c r="C30" s="372"/>
      <c r="D30" s="378"/>
      <c r="E30" s="378"/>
      <c r="F30" s="381"/>
      <c r="G30" s="378"/>
      <c r="H30" s="305">
        <f t="shared" ref="H30" si="23">$B29*H29</f>
        <v>14664.07</v>
      </c>
      <c r="I30" s="378"/>
      <c r="J30" s="378"/>
      <c r="K30" s="375"/>
    </row>
    <row r="31" spans="1:12">
      <c r="A31" s="361"/>
      <c r="B31" s="370"/>
      <c r="C31" s="373"/>
      <c r="D31" s="379"/>
      <c r="E31" s="379"/>
      <c r="F31" s="382"/>
      <c r="G31" s="379"/>
      <c r="H31" s="306">
        <f>H30/B29*C29</f>
        <v>1.1238790023417251E-3</v>
      </c>
      <c r="I31" s="379"/>
      <c r="J31" s="379"/>
      <c r="K31" s="376"/>
    </row>
    <row r="32" spans="1:12">
      <c r="A32" s="361" t="str">
        <f>Orçamento!C79</f>
        <v>SERVICOS DE PARQUES E JARDINS</v>
      </c>
      <c r="B32" s="368">
        <f>Orçamento!H84</f>
        <v>6462.85</v>
      </c>
      <c r="C32" s="371">
        <f t="shared" ref="C32" si="24">B32/$B$62</f>
        <v>4.9532370005627487E-4</v>
      </c>
      <c r="D32" s="377" t="s">
        <v>2531</v>
      </c>
      <c r="E32" s="377" t="s">
        <v>2531</v>
      </c>
      <c r="F32" s="377" t="s">
        <v>2531</v>
      </c>
      <c r="G32" s="377" t="s">
        <v>2531</v>
      </c>
      <c r="H32" s="377" t="s">
        <v>2531</v>
      </c>
      <c r="I32" s="377" t="s">
        <v>2531</v>
      </c>
      <c r="J32" s="377" t="s">
        <v>2531</v>
      </c>
      <c r="K32" s="309">
        <v>1</v>
      </c>
      <c r="L32" s="304"/>
    </row>
    <row r="33" spans="1:12">
      <c r="A33" s="361"/>
      <c r="B33" s="369"/>
      <c r="C33" s="372"/>
      <c r="D33" s="378"/>
      <c r="E33" s="378"/>
      <c r="F33" s="378"/>
      <c r="G33" s="378"/>
      <c r="H33" s="378"/>
      <c r="I33" s="378"/>
      <c r="J33" s="378"/>
      <c r="K33" s="310">
        <f t="shared" ref="K33" si="25">$B32*K32</f>
        <v>6462.85</v>
      </c>
    </row>
    <row r="34" spans="1:12">
      <c r="A34" s="361"/>
      <c r="B34" s="370"/>
      <c r="C34" s="373"/>
      <c r="D34" s="379"/>
      <c r="E34" s="379"/>
      <c r="F34" s="379"/>
      <c r="G34" s="379"/>
      <c r="H34" s="379"/>
      <c r="I34" s="379"/>
      <c r="J34" s="379"/>
      <c r="K34" s="311">
        <f>K33/B32*C32</f>
        <v>4.9532370005627487E-4</v>
      </c>
    </row>
    <row r="35" spans="1:12">
      <c r="A35" s="361" t="str">
        <f>Orçamento!C85</f>
        <v>ESTRUTURAS</v>
      </c>
      <c r="B35" s="368">
        <f>Orçamento!H105</f>
        <v>3858045.53</v>
      </c>
      <c r="C35" s="371">
        <f t="shared" ref="C35" si="26">B35/$B$62</f>
        <v>0.295687101960462</v>
      </c>
      <c r="D35" s="377" t="s">
        <v>2531</v>
      </c>
      <c r="E35" s="377" t="s">
        <v>2531</v>
      </c>
      <c r="F35" s="303">
        <v>0.2</v>
      </c>
      <c r="G35" s="303">
        <v>0.4</v>
      </c>
      <c r="H35" s="303">
        <v>0.2</v>
      </c>
      <c r="I35" s="303">
        <v>0.1</v>
      </c>
      <c r="J35" s="303">
        <v>0.1</v>
      </c>
      <c r="K35" s="374" t="s">
        <v>2531</v>
      </c>
      <c r="L35" s="304"/>
    </row>
    <row r="36" spans="1:12">
      <c r="A36" s="361"/>
      <c r="B36" s="369"/>
      <c r="C36" s="372"/>
      <c r="D36" s="378"/>
      <c r="E36" s="378"/>
      <c r="F36" s="305">
        <f t="shared" ref="F36:G36" si="27">$B35*F35</f>
        <v>771609.10600000003</v>
      </c>
      <c r="G36" s="305">
        <f t="shared" si="27"/>
        <v>1543218.2120000001</v>
      </c>
      <c r="H36" s="305">
        <f t="shared" ref="H36:J36" si="28">$B35*H35</f>
        <v>771609.10600000003</v>
      </c>
      <c r="I36" s="305">
        <f>$B35*I35</f>
        <v>385804.55300000001</v>
      </c>
      <c r="J36" s="305">
        <f t="shared" si="28"/>
        <v>385804.55300000001</v>
      </c>
      <c r="K36" s="375"/>
    </row>
    <row r="37" spans="1:12">
      <c r="A37" s="361"/>
      <c r="B37" s="370"/>
      <c r="C37" s="373"/>
      <c r="D37" s="379"/>
      <c r="E37" s="379"/>
      <c r="F37" s="306">
        <f>F36/B35*C35</f>
        <v>5.9137420392092403E-2</v>
      </c>
      <c r="G37" s="306">
        <f t="shared" ref="G37:J37" si="29">G36/F36*F37</f>
        <v>0.11827484078418481</v>
      </c>
      <c r="H37" s="306">
        <f t="shared" si="29"/>
        <v>5.9137420392092403E-2</v>
      </c>
      <c r="I37" s="306">
        <f>I36/H36*H37</f>
        <v>2.9568710196046202E-2</v>
      </c>
      <c r="J37" s="306">
        <f t="shared" si="29"/>
        <v>2.9568710196046202E-2</v>
      </c>
      <c r="K37" s="376"/>
    </row>
    <row r="38" spans="1:12">
      <c r="A38" s="361" t="str">
        <f>Orçamento!C106</f>
        <v>ALVENARIAS E DIVISORIAS</v>
      </c>
      <c r="B38" s="368">
        <f>Orçamento!H111</f>
        <v>48175.32</v>
      </c>
      <c r="C38" s="371">
        <f t="shared" ref="C38" si="30">B38/$B$62</f>
        <v>3.6922375970036528E-3</v>
      </c>
      <c r="D38" s="377" t="s">
        <v>2531</v>
      </c>
      <c r="E38" s="377" t="s">
        <v>2531</v>
      </c>
      <c r="F38" s="377" t="s">
        <v>2531</v>
      </c>
      <c r="G38" s="303">
        <v>0.5</v>
      </c>
      <c r="H38" s="303">
        <v>0.3</v>
      </c>
      <c r="I38" s="303">
        <v>0.2</v>
      </c>
      <c r="J38" s="377" t="s">
        <v>2531</v>
      </c>
      <c r="K38" s="374" t="s">
        <v>2531</v>
      </c>
      <c r="L38" s="304"/>
    </row>
    <row r="39" spans="1:12">
      <c r="A39" s="361"/>
      <c r="B39" s="369"/>
      <c r="C39" s="372"/>
      <c r="D39" s="378"/>
      <c r="E39" s="378"/>
      <c r="F39" s="378"/>
      <c r="G39" s="305">
        <f t="shared" ref="G39" si="31">$B38*G38</f>
        <v>24087.66</v>
      </c>
      <c r="H39" s="305">
        <f t="shared" ref="H39" si="32">$B38*H38</f>
        <v>14452.596</v>
      </c>
      <c r="I39" s="305">
        <f>$B38*I38</f>
        <v>9635.0640000000003</v>
      </c>
      <c r="J39" s="378"/>
      <c r="K39" s="375"/>
      <c r="L39" s="304"/>
    </row>
    <row r="40" spans="1:12">
      <c r="A40" s="361"/>
      <c r="B40" s="370"/>
      <c r="C40" s="373"/>
      <c r="D40" s="379"/>
      <c r="E40" s="379"/>
      <c r="F40" s="379"/>
      <c r="G40" s="306">
        <f>G39/B38*C38</f>
        <v>1.8461187985018264E-3</v>
      </c>
      <c r="H40" s="306">
        <f t="shared" ref="H40" si="33">H39/G39*G40</f>
        <v>1.1076712791010957E-3</v>
      </c>
      <c r="I40" s="306">
        <f>I39/H39*H40</f>
        <v>7.3844751940073058E-4</v>
      </c>
      <c r="J40" s="379"/>
      <c r="K40" s="376"/>
    </row>
    <row r="41" spans="1:12">
      <c r="A41" s="361" t="str">
        <f>Orçamento!C112</f>
        <v>REVESTIMENTO DE PAREDES, TETOS E PISOS</v>
      </c>
      <c r="B41" s="368">
        <f>Orçamento!H131</f>
        <v>1876374.9600000004</v>
      </c>
      <c r="C41" s="371">
        <f t="shared" ref="C41" si="34">B41/$B$62</f>
        <v>0.14380853460627196</v>
      </c>
      <c r="D41" s="377" t="s">
        <v>2531</v>
      </c>
      <c r="E41" s="377" t="s">
        <v>2531</v>
      </c>
      <c r="F41" s="377" t="s">
        <v>2531</v>
      </c>
      <c r="G41" s="303">
        <v>0.2</v>
      </c>
      <c r="H41" s="303">
        <v>0.5</v>
      </c>
      <c r="I41" s="303">
        <v>0.2</v>
      </c>
      <c r="J41" s="303">
        <v>0.1</v>
      </c>
      <c r="K41" s="374" t="s">
        <v>2531</v>
      </c>
      <c r="L41" s="304"/>
    </row>
    <row r="42" spans="1:12">
      <c r="A42" s="361"/>
      <c r="B42" s="369"/>
      <c r="C42" s="372"/>
      <c r="D42" s="378"/>
      <c r="E42" s="378"/>
      <c r="F42" s="378"/>
      <c r="G42" s="305">
        <f t="shared" ref="G42" si="35">$B41*G41</f>
        <v>375274.99200000009</v>
      </c>
      <c r="H42" s="305">
        <f t="shared" ref="H42:J42" si="36">$B41*H41</f>
        <v>938187.48000000021</v>
      </c>
      <c r="I42" s="305">
        <f>$B41*I41</f>
        <v>375274.99200000009</v>
      </c>
      <c r="J42" s="305">
        <f t="shared" si="36"/>
        <v>187637.49600000004</v>
      </c>
      <c r="K42" s="375"/>
    </row>
    <row r="43" spans="1:12">
      <c r="A43" s="361"/>
      <c r="B43" s="370"/>
      <c r="C43" s="373"/>
      <c r="D43" s="379"/>
      <c r="E43" s="379"/>
      <c r="F43" s="379"/>
      <c r="G43" s="306">
        <f>G42/B41*C41</f>
        <v>2.8761706921254394E-2</v>
      </c>
      <c r="H43" s="306">
        <f>H42/G42*G43</f>
        <v>7.1904267303135982E-2</v>
      </c>
      <c r="I43" s="306">
        <f>I42/H42*H43</f>
        <v>2.8761706921254394E-2</v>
      </c>
      <c r="J43" s="306">
        <f>J42/I42*I43</f>
        <v>1.4380853460627197E-2</v>
      </c>
      <c r="K43" s="376"/>
    </row>
    <row r="44" spans="1:12">
      <c r="A44" s="361" t="str">
        <f>Orçamento!C132</f>
        <v>ESQUADRIAS DE MADEIRA, SERRALHERIA, FERRAGENS E VIDRACARIA</v>
      </c>
      <c r="B44" s="368">
        <f>Orçamento!H154</f>
        <v>3525910.49</v>
      </c>
      <c r="C44" s="371">
        <f t="shared" ref="C44" si="37">B44/$B$62</f>
        <v>0.27023171355888392</v>
      </c>
      <c r="D44" s="377" t="s">
        <v>2531</v>
      </c>
      <c r="E44" s="377" t="s">
        <v>2531</v>
      </c>
      <c r="F44" s="303">
        <v>0.15</v>
      </c>
      <c r="G44" s="303">
        <v>0.2</v>
      </c>
      <c r="H44" s="303">
        <v>0.35</v>
      </c>
      <c r="I44" s="303">
        <v>0.15</v>
      </c>
      <c r="J44" s="303">
        <v>0.15</v>
      </c>
      <c r="K44" s="374" t="s">
        <v>2531</v>
      </c>
      <c r="L44" s="304"/>
    </row>
    <row r="45" spans="1:12">
      <c r="A45" s="361"/>
      <c r="B45" s="369"/>
      <c r="C45" s="372"/>
      <c r="D45" s="378"/>
      <c r="E45" s="378"/>
      <c r="F45" s="305">
        <f t="shared" ref="F45" si="38">$B44*F44</f>
        <v>528886.57350000006</v>
      </c>
      <c r="G45" s="305">
        <f t="shared" ref="G45:J45" si="39">$B44*G44</f>
        <v>705182.09800000011</v>
      </c>
      <c r="H45" s="305">
        <f t="shared" si="39"/>
        <v>1234068.6714999999</v>
      </c>
      <c r="I45" s="305">
        <f>$B44*I44</f>
        <v>528886.57350000006</v>
      </c>
      <c r="J45" s="305">
        <f t="shared" si="39"/>
        <v>528886.57350000006</v>
      </c>
      <c r="K45" s="375"/>
      <c r="L45" s="304"/>
    </row>
    <row r="46" spans="1:12">
      <c r="A46" s="361"/>
      <c r="B46" s="370"/>
      <c r="C46" s="373"/>
      <c r="D46" s="379"/>
      <c r="E46" s="379"/>
      <c r="F46" s="306">
        <f>F45/B44*C44</f>
        <v>4.0534757033832587E-2</v>
      </c>
      <c r="G46" s="306">
        <f>G45/F45*F46</f>
        <v>5.4046342711776788E-2</v>
      </c>
      <c r="H46" s="306">
        <f>H45/G45*G46</f>
        <v>9.4581099745609354E-2</v>
      </c>
      <c r="I46" s="306">
        <f>I45/H45*H46</f>
        <v>4.0534757033832587E-2</v>
      </c>
      <c r="J46" s="306">
        <f>J45/I45*I46</f>
        <v>4.0534757033832587E-2</v>
      </c>
      <c r="K46" s="376"/>
    </row>
    <row r="47" spans="1:12" ht="15" customHeight="1">
      <c r="A47" s="383" t="str">
        <f>Orçamento!C155</f>
        <v>INDICE GERAL P/SERV. DE INST. ELETR. E HIDRO-SANIT.</v>
      </c>
      <c r="B47" s="368">
        <f>Orçamento!H239</f>
        <v>747989.21999999986</v>
      </c>
      <c r="C47" s="371">
        <f t="shared" ref="C47" si="40">B47/$B$62</f>
        <v>5.7327152580147596E-2</v>
      </c>
      <c r="D47" s="377" t="s">
        <v>2531</v>
      </c>
      <c r="E47" s="377" t="s">
        <v>2531</v>
      </c>
      <c r="F47" s="377" t="s">
        <v>2531</v>
      </c>
      <c r="G47" s="303">
        <v>0.1</v>
      </c>
      <c r="H47" s="303">
        <v>0.2</v>
      </c>
      <c r="I47" s="303">
        <v>0.3</v>
      </c>
      <c r="J47" s="303">
        <v>0.3</v>
      </c>
      <c r="K47" s="309">
        <v>0.1</v>
      </c>
      <c r="L47" s="304"/>
    </row>
    <row r="48" spans="1:12">
      <c r="A48" s="384"/>
      <c r="B48" s="369"/>
      <c r="C48" s="372"/>
      <c r="D48" s="378"/>
      <c r="E48" s="378"/>
      <c r="F48" s="378"/>
      <c r="G48" s="305">
        <f t="shared" ref="G48" si="41">$B47*G47</f>
        <v>74798.921999999991</v>
      </c>
      <c r="H48" s="305">
        <f t="shared" ref="H48:K48" si="42">$B47*H47</f>
        <v>149597.84399999998</v>
      </c>
      <c r="I48" s="305">
        <f>$B47*I47</f>
        <v>224396.76599999995</v>
      </c>
      <c r="J48" s="305">
        <f t="shared" si="42"/>
        <v>224396.76599999995</v>
      </c>
      <c r="K48" s="310">
        <f t="shared" si="42"/>
        <v>74798.921999999991</v>
      </c>
    </row>
    <row r="49" spans="1:12">
      <c r="A49" s="385"/>
      <c r="B49" s="370"/>
      <c r="C49" s="373"/>
      <c r="D49" s="379"/>
      <c r="E49" s="379"/>
      <c r="F49" s="379"/>
      <c r="G49" s="306">
        <f>G48/B47*C47</f>
        <v>5.7327152580147599E-3</v>
      </c>
      <c r="H49" s="306">
        <f t="shared" ref="H49:K49" si="43">H48/G48*G49</f>
        <v>1.146543051602952E-2</v>
      </c>
      <c r="I49" s="306">
        <f>I48/H48*H49</f>
        <v>1.7198145774044278E-2</v>
      </c>
      <c r="J49" s="306">
        <f t="shared" si="43"/>
        <v>1.7198145774044278E-2</v>
      </c>
      <c r="K49" s="311">
        <f t="shared" si="43"/>
        <v>5.7327152580147599E-3</v>
      </c>
    </row>
    <row r="50" spans="1:12">
      <c r="A50" s="361" t="str">
        <f>Orçamento!C240</f>
        <v>COBERTURAS, ISOLAMENTOS E IMPERMEABILIZACAO</v>
      </c>
      <c r="B50" s="368">
        <f>Orçamento!H245</f>
        <v>51986</v>
      </c>
      <c r="C50" s="371">
        <f>B50/$B$62</f>
        <v>3.9842945250354719E-3</v>
      </c>
      <c r="D50" s="377" t="s">
        <v>2532</v>
      </c>
      <c r="E50" s="377" t="s">
        <v>2531</v>
      </c>
      <c r="F50" s="377" t="s">
        <v>2531</v>
      </c>
      <c r="G50" s="377" t="s">
        <v>2531</v>
      </c>
      <c r="H50" s="303">
        <v>0.3</v>
      </c>
      <c r="I50" s="303">
        <v>0.4</v>
      </c>
      <c r="J50" s="303">
        <v>0.3</v>
      </c>
      <c r="K50" s="374" t="s">
        <v>2531</v>
      </c>
      <c r="L50" s="304"/>
    </row>
    <row r="51" spans="1:12">
      <c r="A51" s="361"/>
      <c r="B51" s="369"/>
      <c r="C51" s="372"/>
      <c r="D51" s="378"/>
      <c r="E51" s="378"/>
      <c r="F51" s="378"/>
      <c r="G51" s="378"/>
      <c r="H51" s="305">
        <f t="shared" ref="H51" si="44">$B50*H50</f>
        <v>15595.8</v>
      </c>
      <c r="I51" s="305">
        <f>$B50*I50</f>
        <v>20794.400000000001</v>
      </c>
      <c r="J51" s="305">
        <f t="shared" ref="J51" si="45">$B50*J50</f>
        <v>15595.8</v>
      </c>
      <c r="K51" s="375"/>
      <c r="L51" s="304"/>
    </row>
    <row r="52" spans="1:12">
      <c r="A52" s="361"/>
      <c r="B52" s="370"/>
      <c r="C52" s="373"/>
      <c r="D52" s="379"/>
      <c r="E52" s="379"/>
      <c r="F52" s="379"/>
      <c r="G52" s="379"/>
      <c r="H52" s="306">
        <f>H51/B50*C50</f>
        <v>1.1952883575106416E-3</v>
      </c>
      <c r="I52" s="306">
        <f>I51/H51*H52</f>
        <v>1.5937178100141889E-3</v>
      </c>
      <c r="J52" s="306">
        <f t="shared" ref="J52" si="46">J51/I51*I52</f>
        <v>1.1952883575106414E-3</v>
      </c>
      <c r="K52" s="376"/>
    </row>
    <row r="53" spans="1:12">
      <c r="A53" s="361" t="str">
        <f>Orçamento!C246</f>
        <v>PINTURA</v>
      </c>
      <c r="B53" s="368">
        <f>Orçamento!H253</f>
        <v>151577.14000000001</v>
      </c>
      <c r="C53" s="371">
        <f>B53/$B$62</f>
        <v>1.1617127092342848E-2</v>
      </c>
      <c r="D53" s="377" t="s">
        <v>2531</v>
      </c>
      <c r="E53" s="377" t="s">
        <v>2531</v>
      </c>
      <c r="F53" s="377" t="s">
        <v>2531</v>
      </c>
      <c r="G53" s="377" t="s">
        <v>2531</v>
      </c>
      <c r="H53" s="377" t="s">
        <v>2531</v>
      </c>
      <c r="I53" s="377" t="s">
        <v>2531</v>
      </c>
      <c r="J53" s="303">
        <v>0.3</v>
      </c>
      <c r="K53" s="309">
        <v>0.7</v>
      </c>
      <c r="L53" s="304"/>
    </row>
    <row r="54" spans="1:12">
      <c r="A54" s="361"/>
      <c r="B54" s="369"/>
      <c r="C54" s="372"/>
      <c r="D54" s="378"/>
      <c r="E54" s="378"/>
      <c r="F54" s="378"/>
      <c r="G54" s="378"/>
      <c r="H54" s="378"/>
      <c r="I54" s="378"/>
      <c r="J54" s="305">
        <f t="shared" ref="J54:K54" si="47">$B53*J53</f>
        <v>45473.142</v>
      </c>
      <c r="K54" s="310">
        <f t="shared" si="47"/>
        <v>106103.99800000001</v>
      </c>
    </row>
    <row r="55" spans="1:12">
      <c r="A55" s="361"/>
      <c r="B55" s="370"/>
      <c r="C55" s="373"/>
      <c r="D55" s="379"/>
      <c r="E55" s="379"/>
      <c r="F55" s="379"/>
      <c r="G55" s="379"/>
      <c r="H55" s="379"/>
      <c r="I55" s="379"/>
      <c r="J55" s="306">
        <f>J54/B53*C53</f>
        <v>3.4851381277028544E-3</v>
      </c>
      <c r="K55" s="311">
        <f t="shared" ref="K55" si="48">K54/J54*J55</f>
        <v>8.1319889646399943E-3</v>
      </c>
    </row>
    <row r="56" spans="1:12">
      <c r="A56" s="361" t="str">
        <f>Orçamento!C254</f>
        <v>APARELHOS HIDRAULICOS, SANITARIOS, ELETRICOS, MECANICOS E E</v>
      </c>
      <c r="B56" s="368">
        <f>Orçamento!H307</f>
        <v>1280292.1200000001</v>
      </c>
      <c r="C56" s="371">
        <f t="shared" ref="C56" si="49">B56/$B$62</f>
        <v>9.812374262613123E-2</v>
      </c>
      <c r="D56" s="377" t="s">
        <v>2531</v>
      </c>
      <c r="E56" s="377" t="s">
        <v>2531</v>
      </c>
      <c r="F56" s="377" t="s">
        <v>2531</v>
      </c>
      <c r="G56" s="377" t="s">
        <v>2531</v>
      </c>
      <c r="H56" s="377" t="s">
        <v>2531</v>
      </c>
      <c r="I56" s="303">
        <v>0.25</v>
      </c>
      <c r="J56" s="303">
        <v>0.25</v>
      </c>
      <c r="K56" s="309">
        <v>0.5</v>
      </c>
      <c r="L56" s="304"/>
    </row>
    <row r="57" spans="1:12">
      <c r="A57" s="361"/>
      <c r="B57" s="369"/>
      <c r="C57" s="372"/>
      <c r="D57" s="378"/>
      <c r="E57" s="378"/>
      <c r="F57" s="378"/>
      <c r="G57" s="378"/>
      <c r="H57" s="378"/>
      <c r="I57" s="305">
        <f>$B56*I56</f>
        <v>320073.03000000003</v>
      </c>
      <c r="J57" s="305">
        <f t="shared" ref="J57:K57" si="50">$B56*J56</f>
        <v>320073.03000000003</v>
      </c>
      <c r="K57" s="310">
        <f t="shared" si="50"/>
        <v>640146.06000000006</v>
      </c>
      <c r="L57" s="304"/>
    </row>
    <row r="58" spans="1:12">
      <c r="A58" s="361"/>
      <c r="B58" s="370"/>
      <c r="C58" s="373"/>
      <c r="D58" s="379"/>
      <c r="E58" s="379"/>
      <c r="F58" s="379"/>
      <c r="G58" s="379"/>
      <c r="H58" s="379"/>
      <c r="I58" s="306">
        <f>I57/B56*C56</f>
        <v>2.4530935656532808E-2</v>
      </c>
      <c r="J58" s="306">
        <f t="shared" ref="J58:K58" si="51">J57/I57*I58</f>
        <v>2.4530935656532808E-2</v>
      </c>
      <c r="K58" s="311">
        <f t="shared" si="51"/>
        <v>4.9061871313065615E-2</v>
      </c>
    </row>
    <row r="59" spans="1:12">
      <c r="A59" s="361" t="str">
        <f>Orçamento!C308</f>
        <v>ILUMINACAO PUBLICA</v>
      </c>
      <c r="B59" s="368">
        <f>Orçamento!H328</f>
        <v>84566.41</v>
      </c>
      <c r="C59" s="371">
        <f t="shared" ref="C59" si="52">B59/$B$62</f>
        <v>6.4813119756262265E-3</v>
      </c>
      <c r="D59" s="377" t="s">
        <v>2532</v>
      </c>
      <c r="E59" s="377" t="s">
        <v>2532</v>
      </c>
      <c r="F59" s="377" t="s">
        <v>2532</v>
      </c>
      <c r="G59" s="377" t="s">
        <v>2532</v>
      </c>
      <c r="H59" s="377" t="s">
        <v>2531</v>
      </c>
      <c r="I59" s="303">
        <v>0.3</v>
      </c>
      <c r="J59" s="303">
        <v>0.3</v>
      </c>
      <c r="K59" s="309">
        <v>0.4</v>
      </c>
      <c r="L59" s="304"/>
    </row>
    <row r="60" spans="1:12">
      <c r="A60" s="361"/>
      <c r="B60" s="369"/>
      <c r="C60" s="372"/>
      <c r="D60" s="378"/>
      <c r="E60" s="378"/>
      <c r="F60" s="378"/>
      <c r="G60" s="378"/>
      <c r="H60" s="378"/>
      <c r="I60" s="305">
        <f>$B59*I59</f>
        <v>25369.922999999999</v>
      </c>
      <c r="J60" s="305">
        <f>$B59*J59</f>
        <v>25369.922999999999</v>
      </c>
      <c r="K60" s="310">
        <f>$B59*K59</f>
        <v>33826.564000000006</v>
      </c>
      <c r="L60" s="304"/>
    </row>
    <row r="61" spans="1:12">
      <c r="A61" s="361"/>
      <c r="B61" s="370"/>
      <c r="C61" s="373"/>
      <c r="D61" s="379"/>
      <c r="E61" s="379"/>
      <c r="F61" s="379"/>
      <c r="G61" s="379"/>
      <c r="H61" s="379"/>
      <c r="I61" s="306">
        <f>I60/B59*C59</f>
        <v>1.944393592687868E-3</v>
      </c>
      <c r="J61" s="306">
        <f>J60/I60*I61</f>
        <v>1.944393592687868E-3</v>
      </c>
      <c r="K61" s="311">
        <f>K60/J60*J61</f>
        <v>2.5925247902504915E-3</v>
      </c>
    </row>
    <row r="62" spans="1:12">
      <c r="A62" s="361" t="s">
        <v>2533</v>
      </c>
      <c r="B62" s="368">
        <f>SUM(B11:B61)</f>
        <v>13047730.200000003</v>
      </c>
      <c r="C62" s="388">
        <f>SUM(C11:C61)</f>
        <v>0.99999999999999967</v>
      </c>
      <c r="D62" s="307">
        <f t="shared" ref="D62:K62" si="53">D13+D19+D22+D25+D28+D31+D34+D37+D40+D43+D46+D49+D52+D55+D58+D16+D61</f>
        <v>1.1143719142813053E-2</v>
      </c>
      <c r="E62" s="307">
        <f t="shared" si="53"/>
        <v>2.2967143480633889E-2</v>
      </c>
      <c r="F62" s="307">
        <f t="shared" si="53"/>
        <v>0.12106500769766068</v>
      </c>
      <c r="G62" s="307">
        <f t="shared" si="53"/>
        <v>0.23442788651469812</v>
      </c>
      <c r="H62" s="307">
        <f t="shared" si="53"/>
        <v>0.25093678129549296</v>
      </c>
      <c r="I62" s="307">
        <f t="shared" si="53"/>
        <v>0.15011614821710517</v>
      </c>
      <c r="J62" s="307">
        <f t="shared" si="53"/>
        <v>0.13808355591227656</v>
      </c>
      <c r="K62" s="312">
        <f t="shared" si="53"/>
        <v>7.1259757739319265E-2</v>
      </c>
      <c r="L62" s="304"/>
    </row>
    <row r="63" spans="1:12">
      <c r="A63" s="361"/>
      <c r="B63" s="369"/>
      <c r="C63" s="389"/>
      <c r="D63" s="305">
        <f t="shared" ref="D63:K63" si="54">D12+D18+D21+D24+D27+D30+D33+D36+D39+D42+D45+D48+D51+D54+D57+D15+D60</f>
        <v>145400.24080000003</v>
      </c>
      <c r="E63" s="305">
        <f t="shared" si="54"/>
        <v>299669.09159999993</v>
      </c>
      <c r="F63" s="305">
        <f t="shared" si="54"/>
        <v>1579623.5570999999</v>
      </c>
      <c r="G63" s="305">
        <f t="shared" si="54"/>
        <v>3058751.8145999997</v>
      </c>
      <c r="H63" s="305">
        <f t="shared" si="54"/>
        <v>3274155.4196000001</v>
      </c>
      <c r="I63" s="305">
        <f t="shared" si="54"/>
        <v>1958675.0005999997</v>
      </c>
      <c r="J63" s="305">
        <f t="shared" si="54"/>
        <v>1801676.9825999998</v>
      </c>
      <c r="K63" s="310">
        <f t="shared" si="54"/>
        <v>929778.09310000006</v>
      </c>
    </row>
    <row r="64" spans="1:12" ht="15.75" thickBot="1">
      <c r="A64" s="386"/>
      <c r="B64" s="387"/>
      <c r="C64" s="390"/>
      <c r="D64" s="308"/>
      <c r="E64" s="308"/>
      <c r="F64" s="308"/>
      <c r="G64" s="308"/>
      <c r="H64" s="308"/>
      <c r="I64" s="308"/>
      <c r="J64" s="308"/>
      <c r="K64" s="313"/>
    </row>
  </sheetData>
  <mergeCells count="131">
    <mergeCell ref="A62:A64"/>
    <mergeCell ref="B62:B64"/>
    <mergeCell ref="C62:C64"/>
    <mergeCell ref="A59:A61"/>
    <mergeCell ref="B59:B61"/>
    <mergeCell ref="C59:C61"/>
    <mergeCell ref="D59:D61"/>
    <mergeCell ref="G59:G61"/>
    <mergeCell ref="H59:H61"/>
    <mergeCell ref="F59:F61"/>
    <mergeCell ref="E59:E61"/>
    <mergeCell ref="A56:A58"/>
    <mergeCell ref="B56:B58"/>
    <mergeCell ref="C56:C58"/>
    <mergeCell ref="D56:D58"/>
    <mergeCell ref="G56:G58"/>
    <mergeCell ref="H56:H58"/>
    <mergeCell ref="A53:A55"/>
    <mergeCell ref="B53:B55"/>
    <mergeCell ref="C53:C55"/>
    <mergeCell ref="D53:D55"/>
    <mergeCell ref="E53:E55"/>
    <mergeCell ref="F53:F55"/>
    <mergeCell ref="G53:G55"/>
    <mergeCell ref="H53:H55"/>
    <mergeCell ref="E56:E58"/>
    <mergeCell ref="F56:F58"/>
    <mergeCell ref="I53:I55"/>
    <mergeCell ref="A50:A52"/>
    <mergeCell ref="B50:B52"/>
    <mergeCell ref="C50:C52"/>
    <mergeCell ref="D50:D52"/>
    <mergeCell ref="K50:K52"/>
    <mergeCell ref="A47:A49"/>
    <mergeCell ref="B47:B49"/>
    <mergeCell ref="C47:C49"/>
    <mergeCell ref="G50:G52"/>
    <mergeCell ref="F47:F49"/>
    <mergeCell ref="E47:E49"/>
    <mergeCell ref="D47:D49"/>
    <mergeCell ref="E50:E52"/>
    <mergeCell ref="F50:F52"/>
    <mergeCell ref="K44:K46"/>
    <mergeCell ref="K41:K43"/>
    <mergeCell ref="A44:A46"/>
    <mergeCell ref="B44:B46"/>
    <mergeCell ref="C44:C46"/>
    <mergeCell ref="D44:D46"/>
    <mergeCell ref="E44:E46"/>
    <mergeCell ref="J38:J40"/>
    <mergeCell ref="K38:K40"/>
    <mergeCell ref="A41:A43"/>
    <mergeCell ref="B41:B43"/>
    <mergeCell ref="C41:C43"/>
    <mergeCell ref="D41:D43"/>
    <mergeCell ref="E41:E43"/>
    <mergeCell ref="F38:F40"/>
    <mergeCell ref="F41:F43"/>
    <mergeCell ref="K35:K37"/>
    <mergeCell ref="A38:A40"/>
    <mergeCell ref="B38:B40"/>
    <mergeCell ref="C38:C40"/>
    <mergeCell ref="D38:D40"/>
    <mergeCell ref="E38:E40"/>
    <mergeCell ref="J32:J34"/>
    <mergeCell ref="A35:A37"/>
    <mergeCell ref="B35:B37"/>
    <mergeCell ref="C35:C37"/>
    <mergeCell ref="A32:A34"/>
    <mergeCell ref="B32:B34"/>
    <mergeCell ref="C32:C34"/>
    <mergeCell ref="D32:D34"/>
    <mergeCell ref="E32:E34"/>
    <mergeCell ref="F32:F34"/>
    <mergeCell ref="G32:G34"/>
    <mergeCell ref="H32:H34"/>
    <mergeCell ref="I32:I34"/>
    <mergeCell ref="D35:D37"/>
    <mergeCell ref="E35:E37"/>
    <mergeCell ref="I29:I31"/>
    <mergeCell ref="J29:J31"/>
    <mergeCell ref="K29:K31"/>
    <mergeCell ref="A29:A31"/>
    <mergeCell ref="B29:B31"/>
    <mergeCell ref="C29:C31"/>
    <mergeCell ref="D29:D31"/>
    <mergeCell ref="E29:E31"/>
    <mergeCell ref="F29:F31"/>
    <mergeCell ref="G29:G31"/>
    <mergeCell ref="H26:H28"/>
    <mergeCell ref="I26:I28"/>
    <mergeCell ref="J26:J28"/>
    <mergeCell ref="K26:K28"/>
    <mergeCell ref="A23:A25"/>
    <mergeCell ref="B23:B25"/>
    <mergeCell ref="C23:C25"/>
    <mergeCell ref="H23:H25"/>
    <mergeCell ref="I23:I25"/>
    <mergeCell ref="J23:J25"/>
    <mergeCell ref="K23:K25"/>
    <mergeCell ref="D23:D25"/>
    <mergeCell ref="D26:D28"/>
    <mergeCell ref="A26:A28"/>
    <mergeCell ref="B26:B28"/>
    <mergeCell ref="C26:C28"/>
    <mergeCell ref="A20:A22"/>
    <mergeCell ref="B20:B22"/>
    <mergeCell ref="C20:C22"/>
    <mergeCell ref="I20:I22"/>
    <mergeCell ref="J20:J22"/>
    <mergeCell ref="K20:K22"/>
    <mergeCell ref="A17:A19"/>
    <mergeCell ref="B17:B19"/>
    <mergeCell ref="C17:C19"/>
    <mergeCell ref="H17:H19"/>
    <mergeCell ref="I17:I19"/>
    <mergeCell ref="J17:J19"/>
    <mergeCell ref="G17:G19"/>
    <mergeCell ref="H20:H22"/>
    <mergeCell ref="A5:K8"/>
    <mergeCell ref="A9:A10"/>
    <mergeCell ref="B9:B10"/>
    <mergeCell ref="C9:C10"/>
    <mergeCell ref="D9:K9"/>
    <mergeCell ref="A11:A13"/>
    <mergeCell ref="B11:B13"/>
    <mergeCell ref="C11:C13"/>
    <mergeCell ref="K17:K19"/>
    <mergeCell ref="A14:A16"/>
    <mergeCell ref="B14:B16"/>
    <mergeCell ref="C14:C16"/>
  </mergeCells>
  <printOptions horizontalCentered="1" verticalCentered="1"/>
  <pageMargins left="0.51181102362204722" right="0.51181102362204722" top="0.78740157480314965" bottom="0.78740157480314965" header="0.31496062992125984" footer="0.31496062992125984"/>
  <pageSetup paperSize="9" scale="54"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50"/>
  <sheetViews>
    <sheetView topLeftCell="A31" workbookViewId="0">
      <selection activeCell="I57" sqref="I57"/>
    </sheetView>
  </sheetViews>
  <sheetFormatPr defaultColWidth="9.140625" defaultRowHeight="15"/>
  <cols>
    <col min="1" max="1" width="12.7109375" style="19" customWidth="1"/>
    <col min="2" max="2" width="50.7109375" style="15" customWidth="1"/>
    <col min="3" max="3" width="8.7109375" style="4" customWidth="1"/>
    <col min="4" max="4" width="12.7109375" style="4" customWidth="1"/>
    <col min="5" max="7" width="12.7109375" style="1" customWidth="1"/>
    <col min="8" max="8" width="12.5703125" style="22" customWidth="1"/>
    <col min="9" max="9" width="12" style="1" bestFit="1" customWidth="1"/>
    <col min="10" max="16384" width="9.140625" style="1"/>
  </cols>
  <sheetData>
    <row r="3" spans="1:9" ht="60">
      <c r="A3" s="17" t="s">
        <v>1</v>
      </c>
      <c r="B3" s="13" t="s">
        <v>2</v>
      </c>
      <c r="C3" s="9" t="s">
        <v>3</v>
      </c>
      <c r="D3" s="7"/>
      <c r="E3" s="7"/>
      <c r="F3" s="7"/>
      <c r="G3" s="7"/>
    </row>
    <row r="4" spans="1:9">
      <c r="A4" s="18" t="s">
        <v>523</v>
      </c>
      <c r="B4" s="14" t="s">
        <v>524</v>
      </c>
      <c r="C4" s="11" t="s">
        <v>525</v>
      </c>
      <c r="D4" s="11" t="s">
        <v>526</v>
      </c>
      <c r="E4" s="12" t="s">
        <v>527</v>
      </c>
      <c r="F4" s="12" t="s">
        <v>528</v>
      </c>
      <c r="G4" s="12" t="s">
        <v>529</v>
      </c>
      <c r="H4" s="23" t="s">
        <v>530</v>
      </c>
    </row>
    <row r="5" spans="1:9">
      <c r="A5" s="19" t="s">
        <v>1409</v>
      </c>
      <c r="B5" s="15" t="s">
        <v>1410</v>
      </c>
      <c r="C5" s="8" t="s">
        <v>13</v>
      </c>
      <c r="D5" s="8" t="s">
        <v>1442</v>
      </c>
      <c r="E5" s="7">
        <v>0.73170000000000002</v>
      </c>
      <c r="F5" s="7">
        <v>0</v>
      </c>
      <c r="G5" s="7">
        <v>0.73150000000000004</v>
      </c>
      <c r="H5" s="24">
        <f>G5*D5</f>
        <v>70.782207650000004</v>
      </c>
    </row>
    <row r="6" spans="1:9">
      <c r="A6" s="19" t="s">
        <v>1411</v>
      </c>
      <c r="B6" s="15" t="s">
        <v>1412</v>
      </c>
      <c r="C6" s="8" t="s">
        <v>13</v>
      </c>
      <c r="D6" s="8" t="s">
        <v>1443</v>
      </c>
      <c r="E6" s="7">
        <v>0.31380000000000002</v>
      </c>
      <c r="F6" s="7">
        <v>0</v>
      </c>
      <c r="G6" s="7">
        <v>0.31380000000000002</v>
      </c>
      <c r="H6" s="24">
        <f>G6*D6</f>
        <v>28.5743142</v>
      </c>
      <c r="I6" s="7"/>
    </row>
    <row r="7" spans="1:9">
      <c r="A7" s="20"/>
      <c r="B7" s="16"/>
      <c r="C7" s="7"/>
      <c r="D7" s="7"/>
      <c r="E7" s="7"/>
      <c r="F7" s="7"/>
      <c r="G7" s="10" t="s">
        <v>534</v>
      </c>
      <c r="H7" s="25">
        <f>SUM(H5:H6)</f>
        <v>99.356521850000007</v>
      </c>
      <c r="I7" s="21"/>
    </row>
    <row r="9" spans="1:9" ht="45">
      <c r="A9" s="17" t="s">
        <v>4</v>
      </c>
      <c r="B9" s="13" t="s">
        <v>5</v>
      </c>
      <c r="C9" s="9" t="s">
        <v>6</v>
      </c>
      <c r="D9" s="7"/>
      <c r="E9" s="7"/>
      <c r="F9" s="7"/>
      <c r="G9" s="7"/>
    </row>
    <row r="10" spans="1:9">
      <c r="A10" s="18" t="s">
        <v>523</v>
      </c>
      <c r="B10" s="14" t="s">
        <v>524</v>
      </c>
      <c r="C10" s="11" t="s">
        <v>525</v>
      </c>
      <c r="D10" s="11" t="s">
        <v>526</v>
      </c>
      <c r="E10" s="12" t="s">
        <v>527</v>
      </c>
      <c r="F10" s="12" t="s">
        <v>528</v>
      </c>
      <c r="G10" s="12" t="s">
        <v>529</v>
      </c>
      <c r="H10" s="23" t="s">
        <v>530</v>
      </c>
    </row>
    <row r="11" spans="1:9">
      <c r="A11" s="19" t="s">
        <v>1413</v>
      </c>
      <c r="B11" s="15" t="s">
        <v>1414</v>
      </c>
      <c r="C11" s="8" t="s">
        <v>6</v>
      </c>
      <c r="D11" s="8">
        <v>25630.75</v>
      </c>
      <c r="E11" s="7">
        <v>5.7200000000000003E-4</v>
      </c>
      <c r="F11" s="7">
        <v>0</v>
      </c>
      <c r="G11" s="7">
        <v>5.7200000000000003E-4</v>
      </c>
      <c r="H11" s="24">
        <f>D11*G11</f>
        <v>14.660789000000001</v>
      </c>
    </row>
    <row r="12" spans="1:9">
      <c r="A12" s="19" t="s">
        <v>1415</v>
      </c>
      <c r="B12" s="15" t="s">
        <v>1416</v>
      </c>
      <c r="C12" s="8" t="s">
        <v>6</v>
      </c>
      <c r="D12" s="8">
        <v>24532.82</v>
      </c>
      <c r="E12" s="7">
        <v>7.0399999999999998E-4</v>
      </c>
      <c r="F12" s="7">
        <v>0</v>
      </c>
      <c r="G12" s="7">
        <v>7.0399999999999998E-4</v>
      </c>
      <c r="H12" s="24">
        <f t="shared" ref="H12:H18" si="0">D12*G12</f>
        <v>17.27110528</v>
      </c>
    </row>
    <row r="13" spans="1:9">
      <c r="A13" s="19" t="s">
        <v>1417</v>
      </c>
      <c r="B13" s="15" t="s">
        <v>1418</v>
      </c>
      <c r="C13" s="8" t="s">
        <v>13</v>
      </c>
      <c r="D13" s="8" t="s">
        <v>1444</v>
      </c>
      <c r="E13" s="7">
        <v>17.5</v>
      </c>
      <c r="F13" s="7">
        <v>34</v>
      </c>
      <c r="G13" s="7">
        <v>23.450000000000003</v>
      </c>
      <c r="H13" s="24">
        <f t="shared" si="0"/>
        <v>1238.1717250000002</v>
      </c>
    </row>
    <row r="14" spans="1:9">
      <c r="A14" s="19" t="s">
        <v>1419</v>
      </c>
      <c r="B14" s="15" t="s">
        <v>1420</v>
      </c>
      <c r="C14" s="8" t="s">
        <v>13</v>
      </c>
      <c r="D14" s="8">
        <v>14.36</v>
      </c>
      <c r="E14" s="7">
        <v>35</v>
      </c>
      <c r="F14" s="7">
        <v>34</v>
      </c>
      <c r="G14" s="7">
        <v>46.900000000000006</v>
      </c>
      <c r="H14" s="24">
        <f t="shared" si="0"/>
        <v>673.48400000000004</v>
      </c>
    </row>
    <row r="15" spans="1:9">
      <c r="A15" s="19" t="s">
        <v>1421</v>
      </c>
      <c r="B15" s="15" t="s">
        <v>1422</v>
      </c>
      <c r="C15" s="8" t="s">
        <v>13</v>
      </c>
      <c r="D15" s="8">
        <v>15.46</v>
      </c>
      <c r="E15" s="7">
        <v>35</v>
      </c>
      <c r="F15" s="7">
        <v>34</v>
      </c>
      <c r="G15" s="7">
        <v>46.900000000000006</v>
      </c>
      <c r="H15" s="24">
        <f t="shared" si="0"/>
        <v>725.07400000000018</v>
      </c>
    </row>
    <row r="16" spans="1:9">
      <c r="A16" s="19" t="s">
        <v>543</v>
      </c>
      <c r="B16" s="15" t="s">
        <v>544</v>
      </c>
      <c r="C16" s="8" t="s">
        <v>13</v>
      </c>
      <c r="D16" s="8">
        <v>10.49</v>
      </c>
      <c r="E16" s="7">
        <v>70</v>
      </c>
      <c r="F16" s="7">
        <v>34</v>
      </c>
      <c r="G16" s="7">
        <v>93.800000000000011</v>
      </c>
      <c r="H16" s="24">
        <f t="shared" si="0"/>
        <v>983.9620000000001</v>
      </c>
    </row>
    <row r="17" spans="1:9">
      <c r="A17" s="19" t="s">
        <v>823</v>
      </c>
      <c r="B17" s="15" t="s">
        <v>824</v>
      </c>
      <c r="C17" s="8" t="s">
        <v>13</v>
      </c>
      <c r="D17" s="8">
        <v>80.498999999999995</v>
      </c>
      <c r="E17" s="7">
        <v>1.25</v>
      </c>
      <c r="F17" s="7">
        <v>0</v>
      </c>
      <c r="G17" s="7">
        <v>1.25</v>
      </c>
      <c r="H17" s="24">
        <f t="shared" si="0"/>
        <v>100.62375</v>
      </c>
    </row>
    <row r="18" spans="1:9">
      <c r="A18" s="19" t="s">
        <v>825</v>
      </c>
      <c r="B18" s="15" t="s">
        <v>826</v>
      </c>
      <c r="C18" s="8" t="s">
        <v>13</v>
      </c>
      <c r="D18" s="8">
        <v>29.1707</v>
      </c>
      <c r="E18" s="7">
        <v>35</v>
      </c>
      <c r="F18" s="7">
        <v>0</v>
      </c>
      <c r="G18" s="7">
        <v>35</v>
      </c>
      <c r="H18" s="24">
        <f t="shared" si="0"/>
        <v>1020.9745</v>
      </c>
    </row>
    <row r="19" spans="1:9">
      <c r="A19" s="20"/>
      <c r="B19" s="16"/>
      <c r="C19" s="7"/>
      <c r="D19" s="7"/>
      <c r="E19" s="7"/>
      <c r="F19" s="7"/>
      <c r="G19" s="10" t="s">
        <v>534</v>
      </c>
      <c r="H19" s="26">
        <f>SUM(H11:H18)</f>
        <v>4774.2218692800006</v>
      </c>
      <c r="I19" s="21"/>
    </row>
    <row r="21" spans="1:9" ht="60">
      <c r="A21" s="17" t="s">
        <v>9</v>
      </c>
      <c r="B21" s="13" t="s">
        <v>10</v>
      </c>
      <c r="C21" s="9" t="s">
        <v>3</v>
      </c>
      <c r="D21" s="7"/>
      <c r="E21" s="7"/>
      <c r="F21" s="7"/>
      <c r="G21" s="7"/>
    </row>
    <row r="22" spans="1:9">
      <c r="A22" s="18" t="s">
        <v>523</v>
      </c>
      <c r="B22" s="14" t="s">
        <v>524</v>
      </c>
      <c r="C22" s="11" t="s">
        <v>525</v>
      </c>
      <c r="D22" s="11" t="s">
        <v>526</v>
      </c>
      <c r="E22" s="12" t="s">
        <v>527</v>
      </c>
      <c r="F22" s="12" t="s">
        <v>528</v>
      </c>
      <c r="G22" s="12" t="s">
        <v>529</v>
      </c>
      <c r="H22" s="23" t="s">
        <v>530</v>
      </c>
    </row>
    <row r="23" spans="1:9">
      <c r="A23" s="19" t="s">
        <v>1168</v>
      </c>
      <c r="B23" s="15" t="s">
        <v>1169</v>
      </c>
      <c r="C23" s="8" t="s">
        <v>13</v>
      </c>
      <c r="D23" s="8">
        <v>15.46</v>
      </c>
      <c r="E23" s="7">
        <v>0.125</v>
      </c>
      <c r="F23" s="7">
        <v>3</v>
      </c>
      <c r="G23" s="7">
        <v>0.12875</v>
      </c>
      <c r="H23" s="24">
        <f>D23*G23</f>
        <v>1.9904750000000002</v>
      </c>
    </row>
    <row r="24" spans="1:9">
      <c r="A24" s="19" t="s">
        <v>869</v>
      </c>
      <c r="B24" s="15" t="s">
        <v>870</v>
      </c>
      <c r="C24" s="8" t="s">
        <v>13</v>
      </c>
      <c r="D24" s="8">
        <v>14.36</v>
      </c>
      <c r="E24" s="7">
        <v>0.115</v>
      </c>
      <c r="F24" s="7">
        <v>3</v>
      </c>
      <c r="G24" s="7">
        <v>0.11845000000000001</v>
      </c>
      <c r="H24" s="24">
        <f t="shared" ref="H24:H30" si="1">D24*G24</f>
        <v>1.7009420000000002</v>
      </c>
    </row>
    <row r="25" spans="1:9">
      <c r="A25" s="19" t="s">
        <v>1423</v>
      </c>
      <c r="B25" s="15" t="s">
        <v>1424</v>
      </c>
      <c r="C25" s="8" t="s">
        <v>13</v>
      </c>
      <c r="D25" s="8">
        <v>11.05</v>
      </c>
      <c r="E25" s="7">
        <v>0.125</v>
      </c>
      <c r="F25" s="7">
        <v>3</v>
      </c>
      <c r="G25" s="7">
        <v>0.12875</v>
      </c>
      <c r="H25" s="24">
        <f t="shared" si="1"/>
        <v>1.4226875000000001</v>
      </c>
    </row>
    <row r="26" spans="1:9">
      <c r="A26" s="19" t="s">
        <v>543</v>
      </c>
      <c r="B26" s="15" t="s">
        <v>544</v>
      </c>
      <c r="C26" s="8" t="s">
        <v>13</v>
      </c>
      <c r="D26" s="8">
        <v>10.49</v>
      </c>
      <c r="E26" s="7">
        <v>0.35499999999999998</v>
      </c>
      <c r="F26" s="7">
        <v>3</v>
      </c>
      <c r="G26" s="7">
        <v>0.36564999999999998</v>
      </c>
      <c r="H26" s="24">
        <f t="shared" si="1"/>
        <v>3.8356684999999997</v>
      </c>
    </row>
    <row r="27" spans="1:9">
      <c r="A27" s="19" t="s">
        <v>891</v>
      </c>
      <c r="B27" s="15" t="s">
        <v>892</v>
      </c>
      <c r="C27" s="8" t="s">
        <v>112</v>
      </c>
      <c r="D27" s="8" t="s">
        <v>1446</v>
      </c>
      <c r="E27" s="7">
        <v>2.5000000000000001E-2</v>
      </c>
      <c r="F27" s="7">
        <v>0</v>
      </c>
      <c r="G27" s="7">
        <v>2.5000000000000001E-2</v>
      </c>
      <c r="H27" s="24">
        <f t="shared" si="1"/>
        <v>0.10500000000000001</v>
      </c>
    </row>
    <row r="28" spans="1:9">
      <c r="A28" s="19" t="s">
        <v>831</v>
      </c>
      <c r="B28" s="15" t="s">
        <v>832</v>
      </c>
      <c r="C28" s="8" t="s">
        <v>3</v>
      </c>
      <c r="D28" s="8" t="s">
        <v>1447</v>
      </c>
      <c r="E28" s="7">
        <v>0.45</v>
      </c>
      <c r="F28" s="7">
        <v>0</v>
      </c>
      <c r="G28" s="7">
        <v>0.45</v>
      </c>
      <c r="H28" s="24">
        <f t="shared" si="1"/>
        <v>2.6550000000000002</v>
      </c>
    </row>
    <row r="29" spans="1:9">
      <c r="A29" s="19" t="s">
        <v>559</v>
      </c>
      <c r="B29" s="15" t="s">
        <v>560</v>
      </c>
      <c r="C29" s="8" t="s">
        <v>3</v>
      </c>
      <c r="D29" s="8" t="s">
        <v>1448</v>
      </c>
      <c r="E29" s="7">
        <v>0.45</v>
      </c>
      <c r="F29" s="7">
        <v>0</v>
      </c>
      <c r="G29" s="7">
        <v>0.45</v>
      </c>
      <c r="H29" s="24">
        <f t="shared" si="1"/>
        <v>2.1510000000000002</v>
      </c>
    </row>
    <row r="30" spans="1:9">
      <c r="A30" s="19" t="s">
        <v>561</v>
      </c>
      <c r="B30" s="15" t="s">
        <v>562</v>
      </c>
      <c r="C30" s="8" t="s">
        <v>112</v>
      </c>
      <c r="D30" s="8" t="s">
        <v>1445</v>
      </c>
      <c r="E30" s="7">
        <v>1.4999999999999999E-2</v>
      </c>
      <c r="F30" s="7">
        <v>0</v>
      </c>
      <c r="G30" s="7">
        <v>1.4999999999999999E-2</v>
      </c>
      <c r="H30" s="24">
        <f t="shared" si="1"/>
        <v>4.9499999999999995E-2</v>
      </c>
    </row>
    <row r="31" spans="1:9">
      <c r="A31" s="20"/>
      <c r="B31" s="16"/>
      <c r="C31" s="7"/>
      <c r="D31" s="7"/>
      <c r="E31" s="7"/>
      <c r="F31" s="7"/>
      <c r="G31" s="10" t="s">
        <v>534</v>
      </c>
      <c r="H31" s="25">
        <f>SUM(H23:H30)</f>
        <v>13.910273000000002</v>
      </c>
      <c r="I31" s="21"/>
    </row>
    <row r="33" spans="1:8" ht="75">
      <c r="A33" s="17" t="s">
        <v>7</v>
      </c>
      <c r="B33" s="13" t="s">
        <v>8</v>
      </c>
      <c r="C33" s="9" t="s">
        <v>6</v>
      </c>
      <c r="D33" s="7"/>
      <c r="E33" s="7"/>
      <c r="F33" s="7"/>
      <c r="G33" s="7"/>
    </row>
    <row r="34" spans="1:8">
      <c r="A34" s="18" t="s">
        <v>523</v>
      </c>
      <c r="B34" s="14" t="s">
        <v>524</v>
      </c>
      <c r="C34" s="11" t="s">
        <v>525</v>
      </c>
      <c r="D34" s="11" t="s">
        <v>526</v>
      </c>
      <c r="E34" s="12" t="s">
        <v>527</v>
      </c>
      <c r="F34" s="12" t="s">
        <v>528</v>
      </c>
      <c r="G34" s="12" t="s">
        <v>529</v>
      </c>
      <c r="H34" s="23" t="s">
        <v>530</v>
      </c>
    </row>
    <row r="35" spans="1:8">
      <c r="A35" s="19" t="s">
        <v>1425</v>
      </c>
      <c r="B35" s="15" t="s">
        <v>1426</v>
      </c>
      <c r="C35" s="8" t="s">
        <v>13</v>
      </c>
      <c r="D35" s="8">
        <v>20.059999999999999</v>
      </c>
      <c r="E35" s="7">
        <v>286283</v>
      </c>
      <c r="F35" s="7">
        <v>0</v>
      </c>
      <c r="G35" s="7">
        <v>286283</v>
      </c>
      <c r="H35" s="24">
        <f>D35*G35</f>
        <v>5742836.9799999995</v>
      </c>
    </row>
    <row r="36" spans="1:8">
      <c r="A36" s="19" t="s">
        <v>1427</v>
      </c>
      <c r="B36" s="15" t="s">
        <v>1428</v>
      </c>
      <c r="C36" s="8" t="s">
        <v>13</v>
      </c>
      <c r="D36" s="8">
        <v>20.059999999999999</v>
      </c>
      <c r="E36" s="7">
        <v>286283</v>
      </c>
      <c r="F36" s="7">
        <v>0</v>
      </c>
      <c r="G36" s="7">
        <v>286283</v>
      </c>
      <c r="H36" s="24">
        <f t="shared" ref="H36:H42" si="2">D36*G36</f>
        <v>5742836.9799999995</v>
      </c>
    </row>
    <row r="37" spans="1:8">
      <c r="A37" s="19" t="s">
        <v>1429</v>
      </c>
      <c r="B37" s="15" t="s">
        <v>1430</v>
      </c>
      <c r="C37" s="8" t="s">
        <v>13</v>
      </c>
      <c r="D37" s="8">
        <v>13.26</v>
      </c>
      <c r="E37" s="7">
        <v>574718</v>
      </c>
      <c r="F37" s="7">
        <v>0</v>
      </c>
      <c r="G37" s="7">
        <v>574718</v>
      </c>
      <c r="H37" s="24">
        <f t="shared" si="2"/>
        <v>7620760.6799999997</v>
      </c>
    </row>
    <row r="38" spans="1:8">
      <c r="A38" s="19" t="s">
        <v>1431</v>
      </c>
      <c r="B38" s="15" t="s">
        <v>1432</v>
      </c>
      <c r="C38" s="8" t="s">
        <v>13</v>
      </c>
      <c r="D38" s="8">
        <v>115.74</v>
      </c>
      <c r="E38" s="7">
        <v>8.61</v>
      </c>
      <c r="F38" s="7">
        <v>0</v>
      </c>
      <c r="G38" s="7">
        <v>8.61</v>
      </c>
      <c r="H38" s="24">
        <f t="shared" si="2"/>
        <v>996.52139999999986</v>
      </c>
    </row>
    <row r="39" spans="1:8">
      <c r="A39" s="19" t="s">
        <v>1423</v>
      </c>
      <c r="B39" s="15" t="s">
        <v>1424</v>
      </c>
      <c r="C39" s="8" t="s">
        <v>13</v>
      </c>
      <c r="D39" s="8">
        <v>11.05</v>
      </c>
      <c r="E39" s="7">
        <v>574718</v>
      </c>
      <c r="F39" s="7">
        <v>0</v>
      </c>
      <c r="G39" s="7">
        <v>574718</v>
      </c>
      <c r="H39" s="24">
        <f t="shared" si="2"/>
        <v>6350633.9000000004</v>
      </c>
    </row>
    <row r="40" spans="1:8">
      <c r="A40" s="19" t="s">
        <v>543</v>
      </c>
      <c r="B40" s="15" t="s">
        <v>544</v>
      </c>
      <c r="C40" s="8" t="s">
        <v>13</v>
      </c>
      <c r="D40" s="8">
        <v>10.49</v>
      </c>
      <c r="E40" s="7">
        <v>94.71</v>
      </c>
      <c r="F40" s="7">
        <v>0</v>
      </c>
      <c r="G40" s="7">
        <v>94.71</v>
      </c>
      <c r="H40" s="24">
        <f t="shared" si="2"/>
        <v>993.50789999999995</v>
      </c>
    </row>
    <row r="41" spans="1:8">
      <c r="A41" s="19" t="s">
        <v>1433</v>
      </c>
      <c r="B41" s="15" t="s">
        <v>1434</v>
      </c>
      <c r="C41" s="8" t="s">
        <v>13</v>
      </c>
      <c r="D41" s="8">
        <v>49.875300000000003</v>
      </c>
      <c r="E41" s="7">
        <v>239143</v>
      </c>
      <c r="F41" s="7">
        <v>0</v>
      </c>
      <c r="G41" s="7">
        <v>239143</v>
      </c>
      <c r="H41" s="24">
        <f t="shared" si="2"/>
        <v>11927328.867900001</v>
      </c>
    </row>
    <row r="42" spans="1:8">
      <c r="A42" s="19" t="s">
        <v>1435</v>
      </c>
      <c r="B42" s="15" t="s">
        <v>1436</v>
      </c>
      <c r="C42" s="8" t="s">
        <v>13</v>
      </c>
      <c r="D42" s="8">
        <v>0.71140000000000003</v>
      </c>
      <c r="E42" s="7">
        <v>765232</v>
      </c>
      <c r="F42" s="7">
        <v>0</v>
      </c>
      <c r="G42" s="7">
        <v>765232</v>
      </c>
      <c r="H42" s="24">
        <f t="shared" si="2"/>
        <v>544386.04480000003</v>
      </c>
    </row>
    <row r="43" spans="1:8">
      <c r="A43" s="20"/>
      <c r="B43" s="16"/>
      <c r="C43" s="7"/>
      <c r="D43" s="7"/>
      <c r="E43" s="7"/>
      <c r="F43" s="7"/>
      <c r="G43" s="10" t="s">
        <v>534</v>
      </c>
      <c r="H43" s="25">
        <f>SUM(H35:H42)</f>
        <v>37930773.482000001</v>
      </c>
    </row>
    <row r="45" spans="1:8" ht="75">
      <c r="A45" s="17" t="s">
        <v>11</v>
      </c>
      <c r="B45" s="13" t="s">
        <v>12</v>
      </c>
      <c r="C45" s="9" t="s">
        <v>13</v>
      </c>
      <c r="D45" s="7"/>
      <c r="E45" s="7"/>
      <c r="F45" s="7"/>
      <c r="G45" s="7"/>
    </row>
    <row r="46" spans="1:8">
      <c r="A46" s="18" t="s">
        <v>523</v>
      </c>
      <c r="B46" s="14" t="s">
        <v>524</v>
      </c>
      <c r="C46" s="11" t="s">
        <v>525</v>
      </c>
      <c r="D46" s="11" t="s">
        <v>526</v>
      </c>
      <c r="E46" s="12" t="s">
        <v>527</v>
      </c>
      <c r="F46" s="12" t="s">
        <v>528</v>
      </c>
      <c r="G46" s="12" t="s">
        <v>529</v>
      </c>
      <c r="H46" s="23" t="s">
        <v>530</v>
      </c>
    </row>
    <row r="47" spans="1:8" s="7" customFormat="1">
      <c r="A47" s="19" t="s">
        <v>1437</v>
      </c>
      <c r="B47" s="15" t="s">
        <v>1438</v>
      </c>
      <c r="C47" s="8" t="s">
        <v>1439</v>
      </c>
      <c r="D47" s="8" t="s">
        <v>1450</v>
      </c>
      <c r="E47" s="7">
        <v>3</v>
      </c>
      <c r="F47" s="7">
        <v>30</v>
      </c>
      <c r="G47" s="7">
        <v>3.9000000000000004</v>
      </c>
      <c r="H47" s="28">
        <f>D47*G47</f>
        <v>1.6594500000000001</v>
      </c>
    </row>
    <row r="48" spans="1:8" s="7" customFormat="1">
      <c r="A48" s="19" t="s">
        <v>1440</v>
      </c>
      <c r="B48" s="15" t="s">
        <v>1441</v>
      </c>
      <c r="C48" s="8" t="s">
        <v>6</v>
      </c>
      <c r="D48" s="8" t="s">
        <v>1449</v>
      </c>
      <c r="E48" s="7">
        <v>1.44E-4</v>
      </c>
      <c r="F48" s="7">
        <v>30</v>
      </c>
      <c r="G48" s="7">
        <v>1.8720000000000002E-4</v>
      </c>
      <c r="H48" s="28">
        <f>D48*G48</f>
        <v>0.15356577600000001</v>
      </c>
    </row>
    <row r="49" spans="1:9">
      <c r="A49" s="20"/>
      <c r="B49" s="16"/>
      <c r="C49" s="7"/>
      <c r="D49" s="7"/>
      <c r="E49" s="7"/>
      <c r="F49" s="7"/>
      <c r="G49" s="10" t="s">
        <v>534</v>
      </c>
      <c r="H49" s="25">
        <f>SUM(H47:H48)</f>
        <v>1.8130157760000001</v>
      </c>
      <c r="I49" s="21"/>
    </row>
    <row r="50" spans="1:9">
      <c r="H50" s="29"/>
    </row>
    <row r="51" spans="1:9" ht="90">
      <c r="A51" s="17" t="s">
        <v>14</v>
      </c>
      <c r="B51" s="13" t="s">
        <v>15</v>
      </c>
      <c r="C51" s="9" t="s">
        <v>16</v>
      </c>
      <c r="D51" s="7"/>
      <c r="E51" s="7"/>
      <c r="F51" s="7"/>
      <c r="G51" s="7"/>
    </row>
    <row r="52" spans="1:9">
      <c r="A52" s="18" t="s">
        <v>523</v>
      </c>
      <c r="B52" s="14" t="s">
        <v>524</v>
      </c>
      <c r="C52" s="11" t="s">
        <v>525</v>
      </c>
      <c r="D52" s="11" t="s">
        <v>526</v>
      </c>
      <c r="E52" s="12" t="s">
        <v>527</v>
      </c>
      <c r="F52" s="12" t="s">
        <v>528</v>
      </c>
      <c r="G52" s="12" t="s">
        <v>529</v>
      </c>
      <c r="H52" s="23" t="s">
        <v>530</v>
      </c>
    </row>
    <row r="53" spans="1:9">
      <c r="A53" s="19" t="s">
        <v>881</v>
      </c>
      <c r="B53" s="15" t="s">
        <v>882</v>
      </c>
      <c r="C53" s="8" t="s">
        <v>6</v>
      </c>
      <c r="D53" s="8" t="s">
        <v>1451</v>
      </c>
      <c r="E53" s="7">
        <v>0.1</v>
      </c>
      <c r="F53" s="7">
        <v>0</v>
      </c>
      <c r="G53" s="7">
        <v>0.1</v>
      </c>
      <c r="H53" s="28">
        <f>D53*G53</f>
        <v>8.8160799999999995</v>
      </c>
    </row>
    <row r="54" spans="1:9">
      <c r="A54" s="19" t="s">
        <v>883</v>
      </c>
      <c r="B54" s="15" t="s">
        <v>884</v>
      </c>
      <c r="C54" s="8" t="s">
        <v>6</v>
      </c>
      <c r="D54" s="8" t="s">
        <v>1452</v>
      </c>
      <c r="E54" s="7">
        <v>0.12</v>
      </c>
      <c r="F54" s="7">
        <v>0</v>
      </c>
      <c r="G54" s="7">
        <v>0.12</v>
      </c>
      <c r="H54" s="28">
        <f>D54*G54</f>
        <v>5.1575160000000002</v>
      </c>
    </row>
    <row r="55" spans="1:9">
      <c r="A55" s="20"/>
      <c r="B55" s="16"/>
      <c r="C55" s="7"/>
      <c r="D55" s="7"/>
      <c r="E55" s="7"/>
      <c r="F55" s="7"/>
      <c r="G55" s="10" t="s">
        <v>534</v>
      </c>
      <c r="H55" s="25">
        <f>SUM(H53:H54)</f>
        <v>13.973596000000001</v>
      </c>
      <c r="I55" s="21"/>
    </row>
    <row r="57" spans="1:9" ht="75">
      <c r="A57" s="17" t="s">
        <v>66</v>
      </c>
      <c r="B57" s="13" t="s">
        <v>67</v>
      </c>
      <c r="C57" s="3" t="s">
        <v>19</v>
      </c>
    </row>
    <row r="58" spans="1:9">
      <c r="A58" s="18" t="s">
        <v>523</v>
      </c>
      <c r="B58" s="14" t="s">
        <v>524</v>
      </c>
      <c r="C58" s="5" t="s">
        <v>525</v>
      </c>
      <c r="D58" s="5" t="s">
        <v>526</v>
      </c>
      <c r="E58" s="6" t="s">
        <v>527</v>
      </c>
      <c r="F58" s="6" t="s">
        <v>528</v>
      </c>
      <c r="G58" s="6" t="s">
        <v>529</v>
      </c>
      <c r="H58" s="23" t="s">
        <v>530</v>
      </c>
    </row>
    <row r="59" spans="1:9">
      <c r="A59" s="19" t="s">
        <v>531</v>
      </c>
      <c r="B59" s="15" t="s">
        <v>532</v>
      </c>
      <c r="C59" s="4" t="s">
        <v>0</v>
      </c>
      <c r="D59" s="4">
        <v>136.16</v>
      </c>
      <c r="E59" s="1">
        <v>0.27260000000000001</v>
      </c>
      <c r="F59" s="1">
        <v>9</v>
      </c>
      <c r="G59" s="1">
        <f>E59*(1+F59/100)</f>
        <v>0.29713400000000001</v>
      </c>
      <c r="H59" s="22">
        <f>G59*D59</f>
        <v>40.457765440000003</v>
      </c>
    </row>
    <row r="60" spans="1:9">
      <c r="A60" s="19" t="s">
        <v>533</v>
      </c>
      <c r="B60" s="15" t="s">
        <v>532</v>
      </c>
      <c r="C60" s="4" t="s">
        <v>0</v>
      </c>
      <c r="D60" s="4">
        <v>25.22</v>
      </c>
      <c r="E60" s="1">
        <v>0.15840000000000001</v>
      </c>
      <c r="F60" s="1">
        <v>9</v>
      </c>
      <c r="G60" s="1">
        <f>E60*(1+F60/100)</f>
        <v>0.17265600000000003</v>
      </c>
      <c r="H60" s="22">
        <f>G60*D60</f>
        <v>4.3543843200000003</v>
      </c>
    </row>
    <row r="61" spans="1:9">
      <c r="G61" s="2" t="s">
        <v>534</v>
      </c>
      <c r="H61" s="27">
        <f>TRUNC(SUM(H59:H60),2)</f>
        <v>44.81</v>
      </c>
    </row>
    <row r="63" spans="1:9" ht="75">
      <c r="A63" s="17" t="s">
        <v>68</v>
      </c>
      <c r="B63" s="13" t="s">
        <v>69</v>
      </c>
      <c r="C63" s="3" t="s">
        <v>19</v>
      </c>
    </row>
    <row r="64" spans="1:9">
      <c r="A64" s="18" t="s">
        <v>523</v>
      </c>
      <c r="B64" s="14" t="s">
        <v>524</v>
      </c>
      <c r="C64" s="5" t="s">
        <v>525</v>
      </c>
      <c r="D64" s="5" t="s">
        <v>526</v>
      </c>
      <c r="E64" s="6" t="s">
        <v>527</v>
      </c>
      <c r="F64" s="6" t="s">
        <v>528</v>
      </c>
      <c r="G64" s="6" t="s">
        <v>529</v>
      </c>
      <c r="H64" s="23" t="s">
        <v>530</v>
      </c>
    </row>
    <row r="65" spans="1:8">
      <c r="A65" s="19" t="s">
        <v>531</v>
      </c>
      <c r="B65" s="15" t="s">
        <v>532</v>
      </c>
      <c r="C65" s="4" t="s">
        <v>0</v>
      </c>
      <c r="D65" s="4">
        <v>136.16</v>
      </c>
      <c r="E65" s="1">
        <v>0.2</v>
      </c>
      <c r="F65" s="1">
        <v>9</v>
      </c>
      <c r="G65" s="1">
        <f>E65*(1+F65/100)</f>
        <v>0.21800000000000003</v>
      </c>
      <c r="H65" s="22">
        <f>G65*D65</f>
        <v>29.682880000000004</v>
      </c>
    </row>
    <row r="66" spans="1:8">
      <c r="A66" s="19" t="s">
        <v>533</v>
      </c>
      <c r="B66" s="15" t="s">
        <v>532</v>
      </c>
      <c r="C66" s="4" t="s">
        <v>0</v>
      </c>
      <c r="D66" s="4">
        <v>25.22</v>
      </c>
      <c r="E66" s="1">
        <v>0.11</v>
      </c>
      <c r="F66" s="1">
        <v>9</v>
      </c>
      <c r="G66" s="1">
        <f>E66*(1+F66/100)</f>
        <v>0.11990000000000001</v>
      </c>
      <c r="H66" s="22">
        <f>G66*D66</f>
        <v>3.0238779999999998</v>
      </c>
    </row>
    <row r="67" spans="1:8">
      <c r="G67" s="2" t="s">
        <v>534</v>
      </c>
      <c r="H67" s="27">
        <f>TRUNC(SUM(H65:H66),2)</f>
        <v>32.700000000000003</v>
      </c>
    </row>
    <row r="69" spans="1:8" ht="60">
      <c r="A69" s="17" t="s">
        <v>460</v>
      </c>
      <c r="B69" s="13" t="s">
        <v>461</v>
      </c>
      <c r="C69" s="3" t="s">
        <v>19</v>
      </c>
    </row>
    <row r="70" spans="1:8">
      <c r="A70" s="18" t="s">
        <v>523</v>
      </c>
      <c r="B70" s="14" t="s">
        <v>524</v>
      </c>
      <c r="C70" s="5" t="s">
        <v>525</v>
      </c>
      <c r="D70" s="5" t="s">
        <v>526</v>
      </c>
      <c r="E70" s="6" t="s">
        <v>527</v>
      </c>
      <c r="F70" s="6" t="s">
        <v>528</v>
      </c>
      <c r="G70" s="6" t="s">
        <v>529</v>
      </c>
      <c r="H70" s="23" t="s">
        <v>530</v>
      </c>
    </row>
    <row r="71" spans="1:8">
      <c r="A71" s="19" t="s">
        <v>531</v>
      </c>
      <c r="B71" s="15" t="s">
        <v>532</v>
      </c>
      <c r="C71" s="4" t="s">
        <v>0</v>
      </c>
      <c r="D71" s="4">
        <v>136.16</v>
      </c>
      <c r="E71" s="1">
        <v>0.12139999999999999</v>
      </c>
      <c r="F71" s="1">
        <v>9</v>
      </c>
      <c r="G71" s="1">
        <f>E71*(1+F71/100)</f>
        <v>0.132326</v>
      </c>
      <c r="H71" s="22">
        <f>G71*D71</f>
        <v>18.017508159999998</v>
      </c>
    </row>
    <row r="72" spans="1:8">
      <c r="A72" s="19" t="s">
        <v>533</v>
      </c>
      <c r="B72" s="15" t="s">
        <v>532</v>
      </c>
      <c r="C72" s="4" t="s">
        <v>0</v>
      </c>
      <c r="D72" s="4">
        <v>25.22</v>
      </c>
      <c r="E72" s="1">
        <v>6.7900000000000002E-2</v>
      </c>
      <c r="F72" s="1">
        <v>9</v>
      </c>
      <c r="G72" s="1">
        <f>E72*(1+F72/100)</f>
        <v>7.4011000000000007E-2</v>
      </c>
      <c r="H72" s="22">
        <f>G72*D72</f>
        <v>1.8665574200000001</v>
      </c>
    </row>
    <row r="73" spans="1:8">
      <c r="G73" s="2" t="s">
        <v>534</v>
      </c>
      <c r="H73" s="27">
        <f>TRUNC(SUM(H71:H72),2)</f>
        <v>19.88</v>
      </c>
    </row>
    <row r="75" spans="1:8" ht="75">
      <c r="A75" s="17" t="s">
        <v>462</v>
      </c>
      <c r="B75" s="13" t="s">
        <v>463</v>
      </c>
      <c r="C75" s="3" t="s">
        <v>19</v>
      </c>
    </row>
    <row r="76" spans="1:8">
      <c r="A76" s="18" t="s">
        <v>523</v>
      </c>
      <c r="B76" s="14" t="s">
        <v>524</v>
      </c>
      <c r="C76" s="5" t="s">
        <v>525</v>
      </c>
      <c r="D76" s="5" t="s">
        <v>526</v>
      </c>
      <c r="E76" s="6" t="s">
        <v>527</v>
      </c>
      <c r="F76" s="6" t="s">
        <v>528</v>
      </c>
      <c r="G76" s="6" t="s">
        <v>529</v>
      </c>
      <c r="H76" s="23" t="s">
        <v>530</v>
      </c>
    </row>
    <row r="77" spans="1:8">
      <c r="A77" s="19" t="s">
        <v>531</v>
      </c>
      <c r="B77" s="15" t="s">
        <v>532</v>
      </c>
      <c r="C77" s="4" t="s">
        <v>0</v>
      </c>
      <c r="D77" s="4">
        <v>136.16</v>
      </c>
      <c r="E77" s="1">
        <v>0.1077</v>
      </c>
      <c r="F77" s="1">
        <v>9</v>
      </c>
      <c r="G77" s="1">
        <f>E77*(1+F77/100)</f>
        <v>0.11739300000000001</v>
      </c>
      <c r="H77" s="22">
        <f>G77*D77</f>
        <v>15.984230880000002</v>
      </c>
    </row>
    <row r="78" spans="1:8">
      <c r="A78" s="19" t="s">
        <v>533</v>
      </c>
      <c r="B78" s="15" t="s">
        <v>532</v>
      </c>
      <c r="C78" s="4" t="s">
        <v>0</v>
      </c>
      <c r="D78" s="4">
        <v>25.22</v>
      </c>
      <c r="E78" s="1">
        <v>6.0299999999999999E-2</v>
      </c>
      <c r="F78" s="1">
        <v>9</v>
      </c>
      <c r="G78" s="1">
        <f>E78*(1+F78/100)</f>
        <v>6.5727000000000008E-2</v>
      </c>
      <c r="H78" s="22">
        <f>G78*D78</f>
        <v>1.6576349400000001</v>
      </c>
    </row>
    <row r="79" spans="1:8">
      <c r="G79" s="2" t="s">
        <v>534</v>
      </c>
      <c r="H79" s="27">
        <f>TRUNC(SUM(H77:H78),2)</f>
        <v>17.64</v>
      </c>
    </row>
    <row r="81" spans="1:8" ht="60">
      <c r="A81" s="17" t="s">
        <v>464</v>
      </c>
      <c r="B81" s="13" t="s">
        <v>465</v>
      </c>
      <c r="C81" s="3" t="s">
        <v>19</v>
      </c>
    </row>
    <row r="82" spans="1:8">
      <c r="A82" s="18" t="s">
        <v>523</v>
      </c>
      <c r="B82" s="14" t="s">
        <v>524</v>
      </c>
      <c r="C82" s="5" t="s">
        <v>525</v>
      </c>
      <c r="D82" s="5" t="s">
        <v>526</v>
      </c>
      <c r="E82" s="6" t="s">
        <v>527</v>
      </c>
      <c r="F82" s="6" t="s">
        <v>528</v>
      </c>
      <c r="G82" s="6" t="s">
        <v>529</v>
      </c>
      <c r="H82" s="23" t="s">
        <v>530</v>
      </c>
    </row>
    <row r="83" spans="1:8">
      <c r="A83" s="19" t="s">
        <v>531</v>
      </c>
      <c r="B83" s="15" t="s">
        <v>532</v>
      </c>
      <c r="C83" s="4" t="s">
        <v>0</v>
      </c>
      <c r="D83" s="4">
        <v>136.16</v>
      </c>
      <c r="E83" s="1">
        <v>1.9199999999999998E-2</v>
      </c>
      <c r="F83" s="1">
        <v>9</v>
      </c>
      <c r="G83" s="1">
        <f>E83*(1+F83/100)</f>
        <v>2.0927999999999999E-2</v>
      </c>
      <c r="H83" s="22">
        <f>G83*D83</f>
        <v>2.8495564799999999</v>
      </c>
    </row>
    <row r="84" spans="1:8">
      <c r="A84" s="19" t="s">
        <v>533</v>
      </c>
      <c r="B84" s="15" t="s">
        <v>532</v>
      </c>
      <c r="C84" s="4" t="s">
        <v>0</v>
      </c>
      <c r="D84" s="4">
        <v>25.22</v>
      </c>
      <c r="E84" s="1">
        <v>1.4800000000000001E-2</v>
      </c>
      <c r="F84" s="1">
        <v>9</v>
      </c>
      <c r="G84" s="1">
        <f>E84*(1+F84/100)</f>
        <v>1.6132000000000001E-2</v>
      </c>
      <c r="H84" s="22">
        <f>G84*D84</f>
        <v>0.40684904</v>
      </c>
    </row>
    <row r="85" spans="1:8">
      <c r="G85" s="2" t="s">
        <v>534</v>
      </c>
      <c r="H85" s="27">
        <f>TRUNC(SUM(H83:H84),2)</f>
        <v>3.25</v>
      </c>
    </row>
    <row r="87" spans="1:8" ht="60">
      <c r="A87" s="17" t="s">
        <v>466</v>
      </c>
      <c r="B87" s="13" t="s">
        <v>467</v>
      </c>
      <c r="C87" s="3" t="s">
        <v>19</v>
      </c>
    </row>
    <row r="88" spans="1:8">
      <c r="A88" s="18" t="s">
        <v>523</v>
      </c>
      <c r="B88" s="14" t="s">
        <v>524</v>
      </c>
      <c r="C88" s="5" t="s">
        <v>525</v>
      </c>
      <c r="D88" s="5" t="s">
        <v>526</v>
      </c>
      <c r="E88" s="6" t="s">
        <v>527</v>
      </c>
      <c r="F88" s="6" t="s">
        <v>528</v>
      </c>
      <c r="G88" s="6" t="s">
        <v>529</v>
      </c>
      <c r="H88" s="23" t="s">
        <v>530</v>
      </c>
    </row>
    <row r="89" spans="1:8">
      <c r="A89" s="19" t="s">
        <v>531</v>
      </c>
      <c r="B89" s="15" t="s">
        <v>532</v>
      </c>
      <c r="C89" s="4" t="s">
        <v>0</v>
      </c>
      <c r="D89" s="4">
        <v>136.16</v>
      </c>
      <c r="E89" s="1">
        <v>1.0500000000000001E-2</v>
      </c>
      <c r="F89" s="1">
        <v>9</v>
      </c>
      <c r="G89" s="1">
        <f>E89*(1+F89/100)</f>
        <v>1.1445000000000002E-2</v>
      </c>
      <c r="H89" s="22">
        <f>G89*D89</f>
        <v>1.5583512000000002</v>
      </c>
    </row>
    <row r="90" spans="1:8">
      <c r="A90" s="19" t="s">
        <v>533</v>
      </c>
      <c r="B90" s="15" t="s">
        <v>532</v>
      </c>
      <c r="C90" s="4" t="s">
        <v>0</v>
      </c>
      <c r="D90" s="4">
        <v>25.22</v>
      </c>
      <c r="E90" s="1">
        <v>8.0000000000000002E-3</v>
      </c>
      <c r="F90" s="1">
        <v>9</v>
      </c>
      <c r="G90" s="1">
        <f>E90*(1+F90/100)</f>
        <v>8.7200000000000003E-3</v>
      </c>
      <c r="H90" s="22">
        <f>G90*D90</f>
        <v>0.21991839999999999</v>
      </c>
    </row>
    <row r="91" spans="1:8">
      <c r="G91" s="2" t="s">
        <v>534</v>
      </c>
      <c r="H91" s="27">
        <f>TRUNC(SUM(H89:H90),2)</f>
        <v>1.77</v>
      </c>
    </row>
    <row r="93" spans="1:8" ht="60">
      <c r="A93" s="17" t="s">
        <v>464</v>
      </c>
      <c r="B93" s="13" t="s">
        <v>465</v>
      </c>
      <c r="C93" s="3" t="s">
        <v>19</v>
      </c>
    </row>
    <row r="94" spans="1:8">
      <c r="A94" s="18" t="s">
        <v>523</v>
      </c>
      <c r="B94" s="14" t="s">
        <v>524</v>
      </c>
      <c r="C94" s="5" t="s">
        <v>525</v>
      </c>
      <c r="D94" s="5" t="s">
        <v>526</v>
      </c>
      <c r="E94" s="6" t="s">
        <v>527</v>
      </c>
      <c r="F94" s="6" t="s">
        <v>528</v>
      </c>
      <c r="G94" s="6" t="s">
        <v>529</v>
      </c>
      <c r="H94" s="23" t="s">
        <v>530</v>
      </c>
    </row>
    <row r="95" spans="1:8">
      <c r="A95" s="19" t="s">
        <v>531</v>
      </c>
      <c r="B95" s="15" t="s">
        <v>532</v>
      </c>
      <c r="C95" s="4" t="s">
        <v>0</v>
      </c>
      <c r="D95" s="4">
        <v>136.16</v>
      </c>
      <c r="E95" s="1">
        <v>1.9199999999999998E-2</v>
      </c>
      <c r="F95" s="1">
        <v>9</v>
      </c>
      <c r="G95" s="1">
        <f>E95*(1+F95/100)</f>
        <v>2.0927999999999999E-2</v>
      </c>
      <c r="H95" s="22">
        <f>G95*D95</f>
        <v>2.8495564799999999</v>
      </c>
    </row>
    <row r="96" spans="1:8">
      <c r="A96" s="19" t="s">
        <v>533</v>
      </c>
      <c r="B96" s="15" t="s">
        <v>532</v>
      </c>
      <c r="C96" s="4" t="s">
        <v>0</v>
      </c>
      <c r="D96" s="4">
        <v>25.22</v>
      </c>
      <c r="E96" s="1">
        <v>1.4800000000000001E-2</v>
      </c>
      <c r="F96" s="1">
        <v>9</v>
      </c>
      <c r="G96" s="1">
        <f>E96*(1+F96/100)</f>
        <v>1.6132000000000001E-2</v>
      </c>
      <c r="H96" s="22">
        <f>G96*D96</f>
        <v>0.40684904</v>
      </c>
    </row>
    <row r="97" spans="1:8">
      <c r="G97" s="2" t="s">
        <v>534</v>
      </c>
      <c r="H97" s="27">
        <f>TRUNC(SUM(H95:H96),2)</f>
        <v>3.25</v>
      </c>
    </row>
    <row r="99" spans="1:8" ht="60">
      <c r="A99" s="17" t="s">
        <v>466</v>
      </c>
      <c r="B99" s="13" t="s">
        <v>467</v>
      </c>
      <c r="C99" s="3" t="s">
        <v>19</v>
      </c>
    </row>
    <row r="100" spans="1:8">
      <c r="A100" s="18" t="s">
        <v>523</v>
      </c>
      <c r="B100" s="14" t="s">
        <v>524</v>
      </c>
      <c r="C100" s="5" t="s">
        <v>525</v>
      </c>
      <c r="D100" s="5" t="s">
        <v>526</v>
      </c>
      <c r="E100" s="6" t="s">
        <v>527</v>
      </c>
      <c r="F100" s="6" t="s">
        <v>528</v>
      </c>
      <c r="G100" s="6" t="s">
        <v>529</v>
      </c>
      <c r="H100" s="23" t="s">
        <v>530</v>
      </c>
    </row>
    <row r="101" spans="1:8">
      <c r="A101" s="19" t="s">
        <v>531</v>
      </c>
      <c r="B101" s="15" t="s">
        <v>532</v>
      </c>
      <c r="C101" s="4" t="s">
        <v>0</v>
      </c>
      <c r="D101" s="4">
        <v>136.16</v>
      </c>
      <c r="E101" s="1">
        <v>1.0500000000000001E-2</v>
      </c>
      <c r="F101" s="1">
        <v>9</v>
      </c>
      <c r="G101" s="1">
        <f>E101*(1+F101/100)</f>
        <v>1.1445000000000002E-2</v>
      </c>
      <c r="H101" s="22">
        <f>G101*D101</f>
        <v>1.5583512000000002</v>
      </c>
    </row>
    <row r="102" spans="1:8">
      <c r="A102" s="19" t="s">
        <v>533</v>
      </c>
      <c r="B102" s="15" t="s">
        <v>532</v>
      </c>
      <c r="C102" s="4" t="s">
        <v>0</v>
      </c>
      <c r="D102" s="4">
        <v>25.22</v>
      </c>
      <c r="E102" s="1">
        <v>8.0000000000000002E-3</v>
      </c>
      <c r="F102" s="1">
        <v>9</v>
      </c>
      <c r="G102" s="1">
        <f>E102*(1+F102/100)</f>
        <v>8.7200000000000003E-3</v>
      </c>
      <c r="H102" s="22">
        <f>G102*D102</f>
        <v>0.21991839999999999</v>
      </c>
    </row>
    <row r="103" spans="1:8">
      <c r="G103" s="2" t="s">
        <v>534</v>
      </c>
      <c r="H103" s="27">
        <f>TRUNC(SUM(H101:H102),2)</f>
        <v>1.77</v>
      </c>
    </row>
    <row r="105" spans="1:8" ht="60">
      <c r="A105" s="17" t="s">
        <v>468</v>
      </c>
      <c r="B105" s="13" t="s">
        <v>469</v>
      </c>
      <c r="C105" s="3" t="s">
        <v>19</v>
      </c>
    </row>
    <row r="106" spans="1:8">
      <c r="A106" s="18" t="s">
        <v>523</v>
      </c>
      <c r="B106" s="14" t="s">
        <v>524</v>
      </c>
      <c r="C106" s="5" t="s">
        <v>525</v>
      </c>
      <c r="D106" s="5" t="s">
        <v>526</v>
      </c>
      <c r="E106" s="6" t="s">
        <v>527</v>
      </c>
      <c r="F106" s="6" t="s">
        <v>528</v>
      </c>
      <c r="G106" s="6" t="s">
        <v>529</v>
      </c>
      <c r="H106" s="23" t="s">
        <v>530</v>
      </c>
    </row>
    <row r="107" spans="1:8">
      <c r="A107" s="19" t="s">
        <v>531</v>
      </c>
      <c r="B107" s="15" t="s">
        <v>532</v>
      </c>
      <c r="C107" s="4" t="s">
        <v>0</v>
      </c>
      <c r="D107" s="4">
        <v>136.16</v>
      </c>
      <c r="E107" s="1">
        <v>1.9199999999999998E-2</v>
      </c>
      <c r="F107" s="1">
        <v>9</v>
      </c>
      <c r="G107" s="1">
        <f>E107*(1+F107/100)</f>
        <v>2.0927999999999999E-2</v>
      </c>
      <c r="H107" s="22">
        <f>G107*D107</f>
        <v>2.8495564799999999</v>
      </c>
    </row>
    <row r="108" spans="1:8">
      <c r="A108" s="19" t="s">
        <v>533</v>
      </c>
      <c r="B108" s="15" t="s">
        <v>532</v>
      </c>
      <c r="C108" s="4" t="s">
        <v>0</v>
      </c>
      <c r="D108" s="4">
        <v>25.22</v>
      </c>
      <c r="E108" s="1">
        <v>1.47E-2</v>
      </c>
      <c r="F108" s="1">
        <v>9</v>
      </c>
      <c r="G108" s="1">
        <f>E108*(1+F108/100)</f>
        <v>1.6022999999999999E-2</v>
      </c>
      <c r="H108" s="22">
        <f>G108*D108</f>
        <v>0.40410005999999998</v>
      </c>
    </row>
    <row r="109" spans="1:8">
      <c r="G109" s="2" t="s">
        <v>534</v>
      </c>
      <c r="H109" s="27">
        <f>TRUNC(SUM(H107:H108),2)</f>
        <v>3.25</v>
      </c>
    </row>
    <row r="111" spans="1:8" ht="60">
      <c r="A111" s="17" t="s">
        <v>470</v>
      </c>
      <c r="B111" s="13" t="s">
        <v>471</v>
      </c>
      <c r="C111" s="3" t="s">
        <v>19</v>
      </c>
    </row>
    <row r="112" spans="1:8">
      <c r="A112" s="18" t="s">
        <v>523</v>
      </c>
      <c r="B112" s="14" t="s">
        <v>524</v>
      </c>
      <c r="C112" s="5" t="s">
        <v>525</v>
      </c>
      <c r="D112" s="5" t="s">
        <v>526</v>
      </c>
      <c r="E112" s="6" t="s">
        <v>527</v>
      </c>
      <c r="F112" s="6" t="s">
        <v>528</v>
      </c>
      <c r="G112" s="6" t="s">
        <v>529</v>
      </c>
      <c r="H112" s="23" t="s">
        <v>530</v>
      </c>
    </row>
    <row r="113" spans="1:8">
      <c r="A113" s="19" t="s">
        <v>531</v>
      </c>
      <c r="B113" s="15" t="s">
        <v>532</v>
      </c>
      <c r="C113" s="4" t="s">
        <v>0</v>
      </c>
      <c r="D113" s="4">
        <v>136.16</v>
      </c>
      <c r="E113" s="1">
        <v>1.8100000000000002E-2</v>
      </c>
      <c r="F113" s="1">
        <v>9</v>
      </c>
      <c r="G113" s="1">
        <f>E113*(1+F113/100)</f>
        <v>1.9729000000000003E-2</v>
      </c>
      <c r="H113" s="22">
        <f>G113*D113</f>
        <v>2.6863006400000002</v>
      </c>
    </row>
    <row r="114" spans="1:8">
      <c r="A114" s="19" t="s">
        <v>533</v>
      </c>
      <c r="B114" s="15" t="s">
        <v>532</v>
      </c>
      <c r="C114" s="4" t="s">
        <v>0</v>
      </c>
      <c r="D114" s="4">
        <v>25.22</v>
      </c>
      <c r="E114" s="1">
        <v>1.04E-2</v>
      </c>
      <c r="F114" s="1">
        <v>9</v>
      </c>
      <c r="G114" s="1">
        <f>E114*(1+F114/100)</f>
        <v>1.1336000000000001E-2</v>
      </c>
      <c r="H114" s="22">
        <f>G114*D114</f>
        <v>0.28589392000000002</v>
      </c>
    </row>
    <row r="115" spans="1:8">
      <c r="G115" s="2" t="s">
        <v>534</v>
      </c>
      <c r="H115" s="27">
        <f>TRUNC(SUM(H113:H114),2)</f>
        <v>2.97</v>
      </c>
    </row>
    <row r="117" spans="1:8" ht="60">
      <c r="A117" s="17" t="s">
        <v>472</v>
      </c>
      <c r="B117" s="13" t="s">
        <v>473</v>
      </c>
      <c r="C117" s="3" t="s">
        <v>19</v>
      </c>
    </row>
    <row r="118" spans="1:8">
      <c r="A118" s="18" t="s">
        <v>523</v>
      </c>
      <c r="B118" s="14" t="s">
        <v>524</v>
      </c>
      <c r="C118" s="5" t="s">
        <v>525</v>
      </c>
      <c r="D118" s="5" t="s">
        <v>526</v>
      </c>
      <c r="E118" s="6" t="s">
        <v>527</v>
      </c>
      <c r="F118" s="6" t="s">
        <v>528</v>
      </c>
      <c r="G118" s="6" t="s">
        <v>529</v>
      </c>
      <c r="H118" s="23" t="s">
        <v>530</v>
      </c>
    </row>
    <row r="119" spans="1:8">
      <c r="A119" s="19" t="s">
        <v>531</v>
      </c>
      <c r="B119" s="15" t="s">
        <v>532</v>
      </c>
      <c r="C119" s="4" t="s">
        <v>0</v>
      </c>
      <c r="D119" s="4">
        <v>136.16</v>
      </c>
      <c r="E119" s="1">
        <v>3.2199999999999999E-2</v>
      </c>
      <c r="F119" s="1">
        <v>9</v>
      </c>
      <c r="G119" s="1">
        <f>E119*(1+F119/100)</f>
        <v>3.5098000000000004E-2</v>
      </c>
      <c r="H119" s="22">
        <f>G119*D119</f>
        <v>4.7789436800000002</v>
      </c>
    </row>
    <row r="120" spans="1:8">
      <c r="A120" s="19" t="s">
        <v>533</v>
      </c>
      <c r="B120" s="15" t="s">
        <v>532</v>
      </c>
      <c r="C120" s="4" t="s">
        <v>0</v>
      </c>
      <c r="D120" s="4">
        <v>25.22</v>
      </c>
      <c r="E120" s="1">
        <v>2.46E-2</v>
      </c>
      <c r="F120" s="1">
        <v>9</v>
      </c>
      <c r="G120" s="1">
        <f>E120*(1+F120/100)</f>
        <v>2.6814000000000001E-2</v>
      </c>
      <c r="H120" s="22">
        <f>G120*D120</f>
        <v>0.67624907999999995</v>
      </c>
    </row>
    <row r="121" spans="1:8">
      <c r="G121" s="2" t="s">
        <v>534</v>
      </c>
      <c r="H121" s="27">
        <f>TRUNC(SUM(H119:H120),2)</f>
        <v>5.45</v>
      </c>
    </row>
    <row r="123" spans="1:8" ht="60">
      <c r="A123" s="17" t="s">
        <v>474</v>
      </c>
      <c r="B123" s="13" t="s">
        <v>475</v>
      </c>
      <c r="C123" s="3" t="s">
        <v>19</v>
      </c>
    </row>
    <row r="124" spans="1:8">
      <c r="A124" s="18" t="s">
        <v>523</v>
      </c>
      <c r="B124" s="14" t="s">
        <v>524</v>
      </c>
      <c r="C124" s="5" t="s">
        <v>525</v>
      </c>
      <c r="D124" s="5" t="s">
        <v>526</v>
      </c>
      <c r="E124" s="6" t="s">
        <v>527</v>
      </c>
      <c r="F124" s="6" t="s">
        <v>528</v>
      </c>
      <c r="G124" s="6" t="s">
        <v>529</v>
      </c>
      <c r="H124" s="23" t="s">
        <v>530</v>
      </c>
    </row>
    <row r="125" spans="1:8">
      <c r="A125" s="19" t="s">
        <v>531</v>
      </c>
      <c r="B125" s="15" t="s">
        <v>532</v>
      </c>
      <c r="C125" s="4" t="s">
        <v>0</v>
      </c>
      <c r="D125" s="4">
        <v>136.16</v>
      </c>
      <c r="E125" s="1">
        <v>1.9199999999999998E-2</v>
      </c>
      <c r="F125" s="1">
        <v>9</v>
      </c>
      <c r="G125" s="1">
        <f>E125*(1+F125/100)</f>
        <v>2.0927999999999999E-2</v>
      </c>
      <c r="H125" s="22">
        <f>G125*D125</f>
        <v>2.8495564799999999</v>
      </c>
    </row>
    <row r="126" spans="1:8">
      <c r="A126" s="19" t="s">
        <v>533</v>
      </c>
      <c r="B126" s="15" t="s">
        <v>532</v>
      </c>
      <c r="C126" s="4" t="s">
        <v>0</v>
      </c>
      <c r="D126" s="4">
        <v>25.22</v>
      </c>
      <c r="E126" s="1">
        <v>1.47E-2</v>
      </c>
      <c r="F126" s="1">
        <v>9</v>
      </c>
      <c r="G126" s="1">
        <f>E126*(1+F126/100)</f>
        <v>1.6022999999999999E-2</v>
      </c>
      <c r="H126" s="22">
        <f>G126*D126</f>
        <v>0.40410005999999998</v>
      </c>
    </row>
    <row r="127" spans="1:8">
      <c r="G127" s="2" t="s">
        <v>534</v>
      </c>
      <c r="H127" s="27">
        <f>TRUNC(SUM(H125:H126),2)</f>
        <v>3.25</v>
      </c>
    </row>
    <row r="129" spans="1:8" ht="60">
      <c r="A129" s="17" t="s">
        <v>476</v>
      </c>
      <c r="B129" s="13" t="s">
        <v>477</v>
      </c>
      <c r="C129" s="3" t="s">
        <v>19</v>
      </c>
    </row>
    <row r="130" spans="1:8">
      <c r="A130" s="18" t="s">
        <v>523</v>
      </c>
      <c r="B130" s="14" t="s">
        <v>524</v>
      </c>
      <c r="C130" s="5" t="s">
        <v>525</v>
      </c>
      <c r="D130" s="5" t="s">
        <v>526</v>
      </c>
      <c r="E130" s="6" t="s">
        <v>527</v>
      </c>
      <c r="F130" s="6" t="s">
        <v>528</v>
      </c>
      <c r="G130" s="6" t="s">
        <v>529</v>
      </c>
      <c r="H130" s="23" t="s">
        <v>530</v>
      </c>
    </row>
    <row r="131" spans="1:8">
      <c r="A131" s="19" t="s">
        <v>531</v>
      </c>
      <c r="B131" s="15" t="s">
        <v>532</v>
      </c>
      <c r="C131" s="4" t="s">
        <v>0</v>
      </c>
      <c r="D131" s="4">
        <v>136.16</v>
      </c>
      <c r="E131" s="1">
        <v>3.85E-2</v>
      </c>
      <c r="F131" s="1">
        <v>9</v>
      </c>
      <c r="G131" s="1">
        <f>E131*(1+F131/100)</f>
        <v>4.1965000000000002E-2</v>
      </c>
      <c r="H131" s="22">
        <f>G131*D131</f>
        <v>5.7139544000000004</v>
      </c>
    </row>
    <row r="132" spans="1:8">
      <c r="A132" s="19" t="s">
        <v>533</v>
      </c>
      <c r="B132" s="15" t="s">
        <v>532</v>
      </c>
      <c r="C132" s="4" t="s">
        <v>0</v>
      </c>
      <c r="D132" s="4">
        <v>25.22</v>
      </c>
      <c r="E132" s="1">
        <v>2.9499999999999998E-2</v>
      </c>
      <c r="F132" s="1">
        <v>9</v>
      </c>
      <c r="G132" s="1">
        <f>E132*(1+F132/100)</f>
        <v>3.2155000000000003E-2</v>
      </c>
      <c r="H132" s="22">
        <f>G132*D132</f>
        <v>0.81094910000000009</v>
      </c>
    </row>
    <row r="133" spans="1:8">
      <c r="G133" s="2" t="s">
        <v>534</v>
      </c>
      <c r="H133" s="27">
        <f>TRUNC(SUM(H131:H132),2)</f>
        <v>6.52</v>
      </c>
    </row>
    <row r="135" spans="1:8" ht="60">
      <c r="A135" s="17" t="s">
        <v>478</v>
      </c>
      <c r="B135" s="13" t="s">
        <v>479</v>
      </c>
      <c r="C135" s="3" t="s">
        <v>19</v>
      </c>
    </row>
    <row r="136" spans="1:8">
      <c r="A136" s="18" t="s">
        <v>523</v>
      </c>
      <c r="B136" s="14" t="s">
        <v>524</v>
      </c>
      <c r="C136" s="5" t="s">
        <v>525</v>
      </c>
      <c r="D136" s="5" t="s">
        <v>526</v>
      </c>
      <c r="E136" s="6" t="s">
        <v>527</v>
      </c>
      <c r="F136" s="6" t="s">
        <v>528</v>
      </c>
      <c r="G136" s="6" t="s">
        <v>529</v>
      </c>
      <c r="H136" s="23" t="s">
        <v>530</v>
      </c>
    </row>
    <row r="137" spans="1:8">
      <c r="A137" s="19" t="s">
        <v>531</v>
      </c>
      <c r="B137" s="15" t="s">
        <v>532</v>
      </c>
      <c r="C137" s="4" t="s">
        <v>0</v>
      </c>
      <c r="D137" s="4">
        <v>136.16</v>
      </c>
      <c r="E137" s="1">
        <v>3.2199999999999999E-2</v>
      </c>
      <c r="F137" s="1">
        <v>9</v>
      </c>
      <c r="G137" s="1">
        <f>E137*(1+F137/100)</f>
        <v>3.5098000000000004E-2</v>
      </c>
      <c r="H137" s="22">
        <f>G137*D137</f>
        <v>4.7789436800000002</v>
      </c>
    </row>
    <row r="138" spans="1:8">
      <c r="A138" s="19" t="s">
        <v>533</v>
      </c>
      <c r="B138" s="15" t="s">
        <v>532</v>
      </c>
      <c r="C138" s="4" t="s">
        <v>0</v>
      </c>
      <c r="D138" s="4">
        <v>25.22</v>
      </c>
      <c r="E138" s="1">
        <v>2.46E-2</v>
      </c>
      <c r="F138" s="1">
        <v>9</v>
      </c>
      <c r="G138" s="1">
        <f>E138*(1+F138/100)</f>
        <v>2.6814000000000001E-2</v>
      </c>
      <c r="H138" s="22">
        <f>G138*D138</f>
        <v>0.67624907999999995</v>
      </c>
    </row>
    <row r="139" spans="1:8">
      <c r="G139" s="2" t="s">
        <v>534</v>
      </c>
      <c r="H139" s="27">
        <f>TRUNC(SUM(H137:H138),2)</f>
        <v>5.45</v>
      </c>
    </row>
    <row r="141" spans="1:8" ht="30">
      <c r="A141" s="17" t="s">
        <v>480</v>
      </c>
      <c r="B141" s="13" t="s">
        <v>481</v>
      </c>
      <c r="C141" s="3" t="s">
        <v>19</v>
      </c>
    </row>
    <row r="142" spans="1:8">
      <c r="A142" s="18" t="s">
        <v>523</v>
      </c>
      <c r="B142" s="14" t="s">
        <v>524</v>
      </c>
      <c r="C142" s="5" t="s">
        <v>525</v>
      </c>
      <c r="D142" s="5" t="s">
        <v>526</v>
      </c>
      <c r="E142" s="6" t="s">
        <v>527</v>
      </c>
      <c r="F142" s="6" t="s">
        <v>528</v>
      </c>
      <c r="G142" s="6" t="s">
        <v>529</v>
      </c>
      <c r="H142" s="23" t="s">
        <v>530</v>
      </c>
    </row>
    <row r="143" spans="1:8">
      <c r="A143" s="19" t="s">
        <v>531</v>
      </c>
      <c r="B143" s="15" t="s">
        <v>532</v>
      </c>
      <c r="C143" s="4" t="s">
        <v>0</v>
      </c>
      <c r="D143" s="4">
        <v>136.16</v>
      </c>
      <c r="E143" s="1">
        <v>2.8799999999999999E-2</v>
      </c>
      <c r="F143" s="1">
        <v>9</v>
      </c>
      <c r="G143" s="1">
        <f>E143*(1+F143/100)</f>
        <v>3.1392000000000003E-2</v>
      </c>
      <c r="H143" s="22">
        <f>G143*D143</f>
        <v>4.2743347200000006</v>
      </c>
    </row>
    <row r="144" spans="1:8">
      <c r="A144" s="19" t="s">
        <v>533</v>
      </c>
      <c r="B144" s="15" t="s">
        <v>532</v>
      </c>
      <c r="C144" s="4" t="s">
        <v>0</v>
      </c>
      <c r="D144" s="4">
        <v>25.22</v>
      </c>
      <c r="E144" s="1">
        <v>2.1600000000000001E-2</v>
      </c>
      <c r="F144" s="1">
        <v>9</v>
      </c>
      <c r="G144" s="1">
        <f>E144*(1+F144/100)</f>
        <v>2.3544000000000002E-2</v>
      </c>
      <c r="H144" s="22">
        <f>G144*D144</f>
        <v>0.59377968000000003</v>
      </c>
    </row>
    <row r="145" spans="1:8">
      <c r="G145" s="2" t="s">
        <v>534</v>
      </c>
      <c r="H145" s="27">
        <f>TRUNC(SUM(H143:H144),2)</f>
        <v>4.8600000000000003</v>
      </c>
    </row>
    <row r="147" spans="1:8" ht="30">
      <c r="A147" s="17" t="s">
        <v>482</v>
      </c>
      <c r="B147" s="13" t="s">
        <v>483</v>
      </c>
      <c r="C147" s="3" t="s">
        <v>19</v>
      </c>
    </row>
    <row r="148" spans="1:8">
      <c r="A148" s="18" t="s">
        <v>523</v>
      </c>
      <c r="B148" s="14" t="s">
        <v>524</v>
      </c>
      <c r="C148" s="5" t="s">
        <v>525</v>
      </c>
      <c r="D148" s="5" t="s">
        <v>526</v>
      </c>
      <c r="E148" s="6" t="s">
        <v>527</v>
      </c>
      <c r="F148" s="6" t="s">
        <v>528</v>
      </c>
      <c r="G148" s="6" t="s">
        <v>529</v>
      </c>
      <c r="H148" s="23" t="s">
        <v>530</v>
      </c>
    </row>
    <row r="149" spans="1:8">
      <c r="A149" s="19" t="s">
        <v>531</v>
      </c>
      <c r="B149" s="15" t="s">
        <v>532</v>
      </c>
      <c r="C149" s="4" t="s">
        <v>0</v>
      </c>
      <c r="D149" s="4">
        <v>136.16</v>
      </c>
      <c r="E149" s="1">
        <v>2.3900000000000001E-2</v>
      </c>
      <c r="F149" s="1">
        <v>9</v>
      </c>
      <c r="G149" s="1">
        <f>E149*(1+F149/100)</f>
        <v>2.6051000000000005E-2</v>
      </c>
      <c r="H149" s="22">
        <f>G149*D149</f>
        <v>3.5471041600000004</v>
      </c>
    </row>
    <row r="150" spans="1:8">
      <c r="A150" s="19" t="s">
        <v>533</v>
      </c>
      <c r="B150" s="15" t="s">
        <v>532</v>
      </c>
      <c r="C150" s="4" t="s">
        <v>0</v>
      </c>
      <c r="D150" s="4">
        <v>25.22</v>
      </c>
      <c r="E150" s="1">
        <v>1.7899999999999999E-2</v>
      </c>
      <c r="F150" s="1">
        <v>9</v>
      </c>
      <c r="G150" s="1">
        <f>E150*(1+F150/100)</f>
        <v>1.9511000000000001E-2</v>
      </c>
      <c r="H150" s="22">
        <f>G150*D150</f>
        <v>0.49206741999999998</v>
      </c>
    </row>
    <row r="151" spans="1:8">
      <c r="G151" s="2" t="s">
        <v>534</v>
      </c>
      <c r="H151" s="27">
        <f>TRUNC(SUM(H149:H150),2)</f>
        <v>4.03</v>
      </c>
    </row>
    <row r="153" spans="1:8" ht="75">
      <c r="A153" s="17" t="s">
        <v>484</v>
      </c>
      <c r="B153" s="13" t="s">
        <v>485</v>
      </c>
      <c r="C153" s="3" t="s">
        <v>6</v>
      </c>
    </row>
    <row r="154" spans="1:8">
      <c r="A154" s="18" t="s">
        <v>523</v>
      </c>
      <c r="B154" s="14" t="s">
        <v>524</v>
      </c>
      <c r="C154" s="5" t="s">
        <v>525</v>
      </c>
      <c r="D154" s="5" t="s">
        <v>526</v>
      </c>
      <c r="E154" s="6" t="s">
        <v>527</v>
      </c>
      <c r="F154" s="6" t="s">
        <v>528</v>
      </c>
      <c r="G154" s="6" t="s">
        <v>529</v>
      </c>
      <c r="H154" s="23" t="s">
        <v>530</v>
      </c>
    </row>
    <row r="155" spans="1:8">
      <c r="A155" s="19" t="s">
        <v>531</v>
      </c>
      <c r="B155" s="15" t="s">
        <v>532</v>
      </c>
      <c r="C155" s="4" t="s">
        <v>0</v>
      </c>
      <c r="D155" s="4">
        <v>136.16</v>
      </c>
      <c r="E155" s="1">
        <v>24.07</v>
      </c>
      <c r="F155" s="1">
        <v>9</v>
      </c>
      <c r="G155" s="1">
        <f>E155*(1+F155/100)</f>
        <v>26.236300000000004</v>
      </c>
      <c r="H155" s="22">
        <f>G155*D155</f>
        <v>3572.3346080000006</v>
      </c>
    </row>
    <row r="156" spans="1:8">
      <c r="A156" s="19" t="s">
        <v>533</v>
      </c>
      <c r="B156" s="15" t="s">
        <v>532</v>
      </c>
      <c r="C156" s="4" t="s">
        <v>0</v>
      </c>
      <c r="D156" s="4">
        <v>25.22</v>
      </c>
      <c r="E156" s="1">
        <v>24.07</v>
      </c>
      <c r="F156" s="1">
        <v>9</v>
      </c>
      <c r="G156" s="1">
        <f>E156*(1+F156/100)</f>
        <v>26.236300000000004</v>
      </c>
      <c r="H156" s="22">
        <f>G156*D156</f>
        <v>661.67948600000011</v>
      </c>
    </row>
    <row r="157" spans="1:8">
      <c r="G157" s="2" t="s">
        <v>534</v>
      </c>
      <c r="H157" s="27">
        <f>TRUNC(SUM(H155:H156),2)</f>
        <v>4234.01</v>
      </c>
    </row>
    <row r="159" spans="1:8">
      <c r="A159" s="17" t="s">
        <v>217</v>
      </c>
      <c r="B159" s="13" t="s">
        <v>486</v>
      </c>
      <c r="C159" s="3" t="s">
        <v>6</v>
      </c>
    </row>
    <row r="160" spans="1:8">
      <c r="A160" s="18" t="s">
        <v>523</v>
      </c>
      <c r="B160" s="14" t="s">
        <v>524</v>
      </c>
      <c r="C160" s="5" t="s">
        <v>525</v>
      </c>
      <c r="D160" s="5" t="s">
        <v>526</v>
      </c>
      <c r="E160" s="6" t="s">
        <v>527</v>
      </c>
      <c r="F160" s="6" t="s">
        <v>528</v>
      </c>
      <c r="G160" s="6" t="s">
        <v>529</v>
      </c>
      <c r="H160" s="23" t="s">
        <v>530</v>
      </c>
    </row>
    <row r="161" spans="1:8">
      <c r="G161" s="2" t="s">
        <v>534</v>
      </c>
      <c r="H161" s="27">
        <f>TRUNC(SUM(H155:H160),2)</f>
        <v>8468.02</v>
      </c>
    </row>
    <row r="163" spans="1:8" ht="75">
      <c r="A163" s="17" t="s">
        <v>30</v>
      </c>
      <c r="B163" s="13" t="s">
        <v>31</v>
      </c>
      <c r="C163" s="3" t="s">
        <v>32</v>
      </c>
    </row>
    <row r="164" spans="1:8">
      <c r="A164" s="18" t="s">
        <v>523</v>
      </c>
      <c r="B164" s="14" t="s">
        <v>524</v>
      </c>
      <c r="C164" s="5" t="s">
        <v>525</v>
      </c>
      <c r="D164" s="5" t="s">
        <v>526</v>
      </c>
      <c r="E164" s="6" t="s">
        <v>527</v>
      </c>
      <c r="F164" s="6" t="s">
        <v>528</v>
      </c>
      <c r="G164" s="6" t="s">
        <v>529</v>
      </c>
      <c r="H164" s="23" t="s">
        <v>530</v>
      </c>
    </row>
    <row r="165" spans="1:8">
      <c r="A165" s="19" t="s">
        <v>535</v>
      </c>
      <c r="B165" s="15" t="s">
        <v>536</v>
      </c>
      <c r="C165" s="4" t="s">
        <v>537</v>
      </c>
      <c r="D165" s="4">
        <v>388.08</v>
      </c>
      <c r="E165" s="1">
        <v>1</v>
      </c>
      <c r="F165" s="1">
        <v>0</v>
      </c>
      <c r="G165" s="1">
        <f>E165*(1+F165/100)</f>
        <v>1</v>
      </c>
      <c r="H165" s="22">
        <f>G165*D165</f>
        <v>388.08</v>
      </c>
    </row>
    <row r="166" spans="1:8">
      <c r="G166" s="2" t="s">
        <v>534</v>
      </c>
      <c r="H166" s="27">
        <f>TRUNC(SUM(H165:H165),2)</f>
        <v>388.08</v>
      </c>
    </row>
    <row r="168" spans="1:8" ht="75">
      <c r="A168" s="17" t="s">
        <v>35</v>
      </c>
      <c r="B168" s="13" t="s">
        <v>36</v>
      </c>
      <c r="C168" s="3" t="s">
        <v>32</v>
      </c>
    </row>
    <row r="169" spans="1:8">
      <c r="A169" s="18" t="s">
        <v>523</v>
      </c>
      <c r="B169" s="14" t="s">
        <v>524</v>
      </c>
      <c r="C169" s="5" t="s">
        <v>525</v>
      </c>
      <c r="D169" s="5" t="s">
        <v>526</v>
      </c>
      <c r="E169" s="6" t="s">
        <v>527</v>
      </c>
      <c r="F169" s="6" t="s">
        <v>528</v>
      </c>
      <c r="G169" s="6" t="s">
        <v>529</v>
      </c>
      <c r="H169" s="23" t="s">
        <v>530</v>
      </c>
    </row>
    <row r="170" spans="1:8">
      <c r="A170" s="19" t="s">
        <v>538</v>
      </c>
      <c r="B170" s="15" t="s">
        <v>532</v>
      </c>
      <c r="C170" s="4" t="s">
        <v>0</v>
      </c>
      <c r="D170" s="4">
        <v>799.9</v>
      </c>
      <c r="E170" s="1">
        <v>1</v>
      </c>
      <c r="F170" s="1">
        <v>0</v>
      </c>
      <c r="G170" s="1">
        <f>E170*(1+F170/100)</f>
        <v>1</v>
      </c>
      <c r="H170" s="22">
        <f>G170*D170</f>
        <v>799.9</v>
      </c>
    </row>
    <row r="171" spans="1:8">
      <c r="G171" s="2" t="s">
        <v>534</v>
      </c>
      <c r="H171" s="27">
        <f>TRUNC(SUM(H170:H170),2)</f>
        <v>799.9</v>
      </c>
    </row>
    <row r="173" spans="1:8" ht="90">
      <c r="A173" s="17" t="s">
        <v>33</v>
      </c>
      <c r="B173" s="13" t="s">
        <v>34</v>
      </c>
      <c r="C173" s="3" t="s">
        <v>32</v>
      </c>
    </row>
    <row r="174" spans="1:8">
      <c r="A174" s="18" t="s">
        <v>523</v>
      </c>
      <c r="B174" s="14" t="s">
        <v>524</v>
      </c>
      <c r="C174" s="5" t="s">
        <v>525</v>
      </c>
      <c r="D174" s="5" t="s">
        <v>526</v>
      </c>
      <c r="E174" s="6" t="s">
        <v>527</v>
      </c>
      <c r="F174" s="6" t="s">
        <v>528</v>
      </c>
      <c r="G174" s="6" t="s">
        <v>529</v>
      </c>
      <c r="H174" s="23" t="s">
        <v>530</v>
      </c>
    </row>
    <row r="175" spans="1:8">
      <c r="A175" s="19" t="s">
        <v>539</v>
      </c>
      <c r="B175" s="15" t="s">
        <v>540</v>
      </c>
      <c r="C175" s="4" t="s">
        <v>537</v>
      </c>
      <c r="D175" s="4">
        <v>782.55</v>
      </c>
      <c r="E175" s="1">
        <v>1</v>
      </c>
      <c r="F175" s="1">
        <v>0</v>
      </c>
      <c r="G175" s="1">
        <f>E175*(1+F175/100)</f>
        <v>1</v>
      </c>
      <c r="H175" s="22">
        <f>G175*D175</f>
        <v>782.55</v>
      </c>
    </row>
    <row r="176" spans="1:8">
      <c r="G176" s="2" t="s">
        <v>534</v>
      </c>
      <c r="H176" s="27">
        <f>TRUNC(SUM(H175:H175),2)</f>
        <v>782.55</v>
      </c>
    </row>
    <row r="178" spans="1:8" ht="30">
      <c r="A178" s="17" t="s">
        <v>48</v>
      </c>
      <c r="B178" s="13" t="s">
        <v>49</v>
      </c>
      <c r="C178" s="3" t="s">
        <v>6</v>
      </c>
    </row>
    <row r="179" spans="1:8">
      <c r="A179" s="18" t="s">
        <v>523</v>
      </c>
      <c r="B179" s="14" t="s">
        <v>524</v>
      </c>
      <c r="C179" s="5" t="s">
        <v>525</v>
      </c>
      <c r="D179" s="5" t="s">
        <v>526</v>
      </c>
      <c r="E179" s="6" t="s">
        <v>527</v>
      </c>
      <c r="F179" s="6" t="s">
        <v>528</v>
      </c>
      <c r="G179" s="6" t="s">
        <v>529</v>
      </c>
      <c r="H179" s="23" t="s">
        <v>530</v>
      </c>
    </row>
    <row r="180" spans="1:8">
      <c r="A180" s="19" t="s">
        <v>541</v>
      </c>
      <c r="B180" s="15" t="s">
        <v>542</v>
      </c>
      <c r="C180" s="4" t="s">
        <v>13</v>
      </c>
      <c r="D180" s="4">
        <v>14.36</v>
      </c>
      <c r="E180" s="1">
        <v>0.502</v>
      </c>
      <c r="F180" s="1">
        <v>3</v>
      </c>
      <c r="G180" s="1">
        <f t="shared" ref="G180:G186" si="3">E180*(1+F180/100)</f>
        <v>0.51705999999999996</v>
      </c>
      <c r="H180" s="22">
        <f t="shared" ref="H180:H186" si="4">G180*D180</f>
        <v>7.4249815999999988</v>
      </c>
    </row>
    <row r="181" spans="1:8">
      <c r="A181" s="19" t="s">
        <v>543</v>
      </c>
      <c r="B181" s="15" t="s">
        <v>544</v>
      </c>
      <c r="C181" s="4" t="s">
        <v>13</v>
      </c>
      <c r="D181" s="4">
        <v>10.49</v>
      </c>
      <c r="E181" s="1">
        <v>1004</v>
      </c>
      <c r="F181" s="1">
        <v>3</v>
      </c>
      <c r="G181" s="1">
        <f t="shared" si="3"/>
        <v>1034.1200000000001</v>
      </c>
      <c r="H181" s="22">
        <f t="shared" si="4"/>
        <v>10847.918800000001</v>
      </c>
    </row>
    <row r="182" spans="1:8">
      <c r="A182" s="19" t="s">
        <v>545</v>
      </c>
      <c r="B182" s="15" t="s">
        <v>546</v>
      </c>
      <c r="C182" s="4" t="s">
        <v>13</v>
      </c>
      <c r="D182" s="4">
        <v>107.52849999999999</v>
      </c>
      <c r="E182" s="1">
        <v>7.4999999999999997E-2</v>
      </c>
      <c r="F182" s="1">
        <v>0</v>
      </c>
      <c r="G182" s="1">
        <f t="shared" si="3"/>
        <v>7.4999999999999997E-2</v>
      </c>
      <c r="H182" s="22">
        <f t="shared" si="4"/>
        <v>8.0646374999999999</v>
      </c>
    </row>
    <row r="183" spans="1:8">
      <c r="A183" s="19" t="s">
        <v>547</v>
      </c>
      <c r="B183" s="15" t="s">
        <v>548</v>
      </c>
      <c r="C183" s="4" t="s">
        <v>13</v>
      </c>
      <c r="D183" s="4">
        <v>42.1922</v>
      </c>
      <c r="E183" s="1">
        <v>0.219</v>
      </c>
      <c r="F183" s="1">
        <v>0</v>
      </c>
      <c r="G183" s="1">
        <f t="shared" si="3"/>
        <v>0.219</v>
      </c>
      <c r="H183" s="22">
        <f t="shared" si="4"/>
        <v>9.2400918000000001</v>
      </c>
    </row>
    <row r="184" spans="1:8">
      <c r="A184" s="19" t="s">
        <v>549</v>
      </c>
      <c r="B184" s="15" t="s">
        <v>550</v>
      </c>
      <c r="C184" s="4" t="s">
        <v>13</v>
      </c>
      <c r="D184" s="4">
        <v>34.341500000000003</v>
      </c>
      <c r="E184" s="1">
        <v>0.20799999999999999</v>
      </c>
      <c r="F184" s="1">
        <v>0</v>
      </c>
      <c r="G184" s="1">
        <f t="shared" si="3"/>
        <v>0.20799999999999999</v>
      </c>
      <c r="H184" s="22">
        <f t="shared" si="4"/>
        <v>7.1430320000000007</v>
      </c>
    </row>
    <row r="185" spans="1:8">
      <c r="A185" s="19" t="s">
        <v>551</v>
      </c>
      <c r="B185" s="15" t="s">
        <v>552</v>
      </c>
      <c r="C185" s="4" t="s">
        <v>13</v>
      </c>
      <c r="D185" s="4">
        <v>27.258500000000002</v>
      </c>
      <c r="E185" s="1">
        <v>0.129</v>
      </c>
      <c r="F185" s="1">
        <v>0</v>
      </c>
      <c r="G185" s="1">
        <f t="shared" si="3"/>
        <v>0.129</v>
      </c>
      <c r="H185" s="22">
        <f t="shared" si="4"/>
        <v>3.5163465000000005</v>
      </c>
    </row>
    <row r="186" spans="1:8">
      <c r="A186" s="19" t="s">
        <v>553</v>
      </c>
      <c r="B186" s="15" t="s">
        <v>554</v>
      </c>
      <c r="C186" s="4" t="s">
        <v>13</v>
      </c>
      <c r="D186" s="4">
        <v>24.672999999999998</v>
      </c>
      <c r="E186" s="1">
        <v>0.20799999999999999</v>
      </c>
      <c r="F186" s="1">
        <v>0</v>
      </c>
      <c r="G186" s="1">
        <f t="shared" si="3"/>
        <v>0.20799999999999999</v>
      </c>
      <c r="H186" s="22">
        <f t="shared" si="4"/>
        <v>5.1319839999999992</v>
      </c>
    </row>
    <row r="187" spans="1:8">
      <c r="G187" s="2" t="s">
        <v>534</v>
      </c>
      <c r="H187" s="27">
        <f>TRUNC(SUM(H180:H186),2)</f>
        <v>10888.43</v>
      </c>
    </row>
    <row r="189" spans="1:8" ht="45">
      <c r="A189" s="17" t="s">
        <v>45</v>
      </c>
      <c r="B189" s="13" t="s">
        <v>46</v>
      </c>
      <c r="C189" s="3" t="s">
        <v>47</v>
      </c>
    </row>
    <row r="190" spans="1:8">
      <c r="A190" s="18" t="s">
        <v>523</v>
      </c>
      <c r="B190" s="14" t="s">
        <v>524</v>
      </c>
      <c r="C190" s="5" t="s">
        <v>525</v>
      </c>
      <c r="D190" s="5" t="s">
        <v>526</v>
      </c>
      <c r="E190" s="6" t="s">
        <v>527</v>
      </c>
      <c r="F190" s="6" t="s">
        <v>528</v>
      </c>
      <c r="G190" s="6" t="s">
        <v>529</v>
      </c>
      <c r="H190" s="23" t="s">
        <v>530</v>
      </c>
    </row>
    <row r="191" spans="1:8">
      <c r="A191" s="19" t="s">
        <v>545</v>
      </c>
      <c r="B191" s="15" t="s">
        <v>546</v>
      </c>
      <c r="C191" s="4" t="s">
        <v>13</v>
      </c>
      <c r="D191" s="4">
        <v>107.52849999999999</v>
      </c>
      <c r="E191" s="1">
        <v>0.1192</v>
      </c>
      <c r="F191" s="1">
        <v>0</v>
      </c>
      <c r="G191" s="1">
        <f>E191*(1+F191/100)</f>
        <v>0.1192</v>
      </c>
      <c r="H191" s="22">
        <f>G191*D191</f>
        <v>12.817397199999998</v>
      </c>
    </row>
    <row r="192" spans="1:8">
      <c r="A192" s="19" t="s">
        <v>553</v>
      </c>
      <c r="B192" s="15" t="s">
        <v>554</v>
      </c>
      <c r="C192" s="4" t="s">
        <v>13</v>
      </c>
      <c r="D192" s="4">
        <v>24.672999999999998</v>
      </c>
      <c r="E192" s="1">
        <v>0.1192</v>
      </c>
      <c r="F192" s="1">
        <v>0</v>
      </c>
      <c r="G192" s="1">
        <f>E192*(1+F192/100)</f>
        <v>0.1192</v>
      </c>
      <c r="H192" s="22">
        <f>G192*D192</f>
        <v>2.9410216</v>
      </c>
    </row>
    <row r="193" spans="1:8">
      <c r="G193" s="2" t="s">
        <v>534</v>
      </c>
      <c r="H193" s="27">
        <f>TRUNC(SUM(H191:H192),2)</f>
        <v>15.75</v>
      </c>
    </row>
    <row r="195" spans="1:8" ht="75">
      <c r="A195" s="17" t="s">
        <v>26</v>
      </c>
      <c r="B195" s="13" t="s">
        <v>27</v>
      </c>
      <c r="C195" s="3" t="s">
        <v>19</v>
      </c>
    </row>
    <row r="196" spans="1:8">
      <c r="A196" s="18" t="s">
        <v>523</v>
      </c>
      <c r="B196" s="14" t="s">
        <v>524</v>
      </c>
      <c r="C196" s="5" t="s">
        <v>525</v>
      </c>
      <c r="D196" s="5" t="s">
        <v>526</v>
      </c>
      <c r="E196" s="6" t="s">
        <v>527</v>
      </c>
      <c r="F196" s="6" t="s">
        <v>528</v>
      </c>
      <c r="G196" s="6" t="s">
        <v>529</v>
      </c>
      <c r="H196" s="23" t="s">
        <v>530</v>
      </c>
    </row>
    <row r="197" spans="1:8">
      <c r="A197" s="19" t="s">
        <v>555</v>
      </c>
      <c r="B197" s="15" t="s">
        <v>556</v>
      </c>
      <c r="C197" s="4" t="s">
        <v>13</v>
      </c>
      <c r="D197" s="4">
        <v>15.46</v>
      </c>
      <c r="E197" s="1">
        <v>0.8</v>
      </c>
      <c r="F197" s="1">
        <v>3</v>
      </c>
      <c r="G197" s="1">
        <f>E197*(1+F197/100)</f>
        <v>0.82400000000000007</v>
      </c>
      <c r="H197" s="22">
        <f>G197*D197</f>
        <v>12.739040000000001</v>
      </c>
    </row>
    <row r="198" spans="1:8">
      <c r="A198" s="19" t="s">
        <v>543</v>
      </c>
      <c r="B198" s="15" t="s">
        <v>544</v>
      </c>
      <c r="C198" s="4" t="s">
        <v>13</v>
      </c>
      <c r="D198" s="4">
        <v>10.49</v>
      </c>
      <c r="E198" s="1">
        <v>0.8</v>
      </c>
      <c r="F198" s="1">
        <v>3</v>
      </c>
      <c r="G198" s="1">
        <f>E198*(1+F198/100)</f>
        <v>0.82400000000000007</v>
      </c>
      <c r="H198" s="22">
        <f>G198*D198</f>
        <v>8.6437600000000003</v>
      </c>
    </row>
    <row r="199" spans="1:8">
      <c r="A199" s="19" t="s">
        <v>557</v>
      </c>
      <c r="B199" s="15" t="s">
        <v>558</v>
      </c>
      <c r="C199" s="4" t="s">
        <v>19</v>
      </c>
      <c r="D199" s="4">
        <v>4.38</v>
      </c>
      <c r="E199" s="1">
        <v>1.1000000000000001</v>
      </c>
      <c r="F199" s="1">
        <v>0</v>
      </c>
      <c r="G199" s="1">
        <f>E199*(1+F199/100)</f>
        <v>1.1000000000000001</v>
      </c>
      <c r="H199" s="22">
        <f>G199*D199</f>
        <v>4.8180000000000005</v>
      </c>
    </row>
    <row r="200" spans="1:8">
      <c r="A200" s="19" t="s">
        <v>559</v>
      </c>
      <c r="B200" s="15" t="s">
        <v>560</v>
      </c>
      <c r="C200" s="4" t="s">
        <v>3</v>
      </c>
      <c r="D200" s="4">
        <v>1.96</v>
      </c>
      <c r="E200" s="1">
        <v>2.5</v>
      </c>
      <c r="F200" s="1">
        <v>0</v>
      </c>
      <c r="G200" s="1">
        <f>E200*(1+F200/100)</f>
        <v>2.5</v>
      </c>
      <c r="H200" s="22">
        <f>G200*D200</f>
        <v>4.9000000000000004</v>
      </c>
    </row>
    <row r="201" spans="1:8">
      <c r="A201" s="19" t="s">
        <v>561</v>
      </c>
      <c r="B201" s="15" t="s">
        <v>562</v>
      </c>
      <c r="C201" s="4" t="s">
        <v>112</v>
      </c>
      <c r="D201" s="4">
        <v>3.27</v>
      </c>
      <c r="E201" s="1">
        <v>0.15</v>
      </c>
      <c r="F201" s="1">
        <v>0</v>
      </c>
      <c r="G201" s="1">
        <f>E201*(1+F201/100)</f>
        <v>0.15</v>
      </c>
      <c r="H201" s="22">
        <f>G201*D201</f>
        <v>0.49049999999999999</v>
      </c>
    </row>
    <row r="202" spans="1:8">
      <c r="G202" s="2" t="s">
        <v>534</v>
      </c>
      <c r="H202" s="27">
        <f>TRUNC(SUM(H197:H201),2)</f>
        <v>31.59</v>
      </c>
    </row>
    <row r="204" spans="1:8" ht="60">
      <c r="A204" s="17" t="s">
        <v>37</v>
      </c>
      <c r="B204" s="13" t="s">
        <v>38</v>
      </c>
      <c r="C204" s="3" t="s">
        <v>6</v>
      </c>
    </row>
    <row r="205" spans="1:8">
      <c r="A205" s="18" t="s">
        <v>523</v>
      </c>
      <c r="B205" s="14" t="s">
        <v>524</v>
      </c>
      <c r="C205" s="5" t="s">
        <v>525</v>
      </c>
      <c r="D205" s="5" t="s">
        <v>526</v>
      </c>
      <c r="E205" s="6" t="s">
        <v>527</v>
      </c>
      <c r="F205" s="6" t="s">
        <v>528</v>
      </c>
      <c r="G205" s="6" t="s">
        <v>529</v>
      </c>
      <c r="H205" s="23" t="s">
        <v>530</v>
      </c>
    </row>
    <row r="206" spans="1:8">
      <c r="A206" s="19" t="s">
        <v>555</v>
      </c>
      <c r="B206" s="15" t="s">
        <v>556</v>
      </c>
      <c r="C206" s="4" t="s">
        <v>13</v>
      </c>
      <c r="D206" s="4">
        <v>15.46</v>
      </c>
      <c r="E206" s="1">
        <v>8</v>
      </c>
      <c r="F206" s="1">
        <v>3</v>
      </c>
      <c r="G206" s="1">
        <f t="shared" ref="G206:G221" si="5">E206*(1+F206/100)</f>
        <v>8.24</v>
      </c>
      <c r="H206" s="22">
        <f t="shared" ref="H206:H221" si="6">G206*D206</f>
        <v>127.39040000000001</v>
      </c>
    </row>
    <row r="207" spans="1:8">
      <c r="A207" s="19" t="s">
        <v>563</v>
      </c>
      <c r="B207" s="15" t="s">
        <v>564</v>
      </c>
      <c r="C207" s="4" t="s">
        <v>13</v>
      </c>
      <c r="D207" s="4">
        <v>14.36</v>
      </c>
      <c r="E207" s="1">
        <v>8</v>
      </c>
      <c r="F207" s="1">
        <v>3</v>
      </c>
      <c r="G207" s="1">
        <f t="shared" si="5"/>
        <v>8.24</v>
      </c>
      <c r="H207" s="22">
        <f t="shared" si="6"/>
        <v>118.32639999999999</v>
      </c>
    </row>
    <row r="208" spans="1:8">
      <c r="A208" s="19" t="s">
        <v>565</v>
      </c>
      <c r="B208" s="15" t="s">
        <v>566</v>
      </c>
      <c r="C208" s="4" t="s">
        <v>13</v>
      </c>
      <c r="D208" s="4">
        <v>15.46</v>
      </c>
      <c r="E208" s="1">
        <v>11</v>
      </c>
      <c r="F208" s="1">
        <v>3</v>
      </c>
      <c r="G208" s="1">
        <f t="shared" si="5"/>
        <v>11.33</v>
      </c>
      <c r="H208" s="22">
        <f t="shared" si="6"/>
        <v>175.1618</v>
      </c>
    </row>
    <row r="209" spans="1:8">
      <c r="A209" s="19" t="s">
        <v>543</v>
      </c>
      <c r="B209" s="15" t="s">
        <v>544</v>
      </c>
      <c r="C209" s="4" t="s">
        <v>13</v>
      </c>
      <c r="D209" s="4">
        <v>10.49</v>
      </c>
      <c r="E209" s="1">
        <v>8</v>
      </c>
      <c r="F209" s="1">
        <v>3</v>
      </c>
      <c r="G209" s="1">
        <f t="shared" si="5"/>
        <v>8.24</v>
      </c>
      <c r="H209" s="22">
        <f t="shared" si="6"/>
        <v>86.437600000000003</v>
      </c>
    </row>
    <row r="210" spans="1:8">
      <c r="A210" s="19" t="s">
        <v>567</v>
      </c>
      <c r="B210" s="15" t="s">
        <v>568</v>
      </c>
      <c r="C210" s="4" t="s">
        <v>3</v>
      </c>
      <c r="D210" s="4">
        <v>9.9499999999999993</v>
      </c>
      <c r="E210" s="1">
        <v>30</v>
      </c>
      <c r="F210" s="1">
        <v>0</v>
      </c>
      <c r="G210" s="1">
        <f t="shared" si="5"/>
        <v>30</v>
      </c>
      <c r="H210" s="22">
        <f t="shared" si="6"/>
        <v>298.5</v>
      </c>
    </row>
    <row r="211" spans="1:8">
      <c r="A211" s="19" t="s">
        <v>559</v>
      </c>
      <c r="B211" s="15" t="s">
        <v>560</v>
      </c>
      <c r="C211" s="4" t="s">
        <v>3</v>
      </c>
      <c r="D211" s="4">
        <v>1.96</v>
      </c>
      <c r="E211" s="1">
        <v>25</v>
      </c>
      <c r="F211" s="1">
        <v>0</v>
      </c>
      <c r="G211" s="1">
        <f t="shared" si="5"/>
        <v>25</v>
      </c>
      <c r="H211" s="22">
        <f t="shared" si="6"/>
        <v>49</v>
      </c>
    </row>
    <row r="212" spans="1:8">
      <c r="A212" s="19" t="s">
        <v>561</v>
      </c>
      <c r="B212" s="15" t="s">
        <v>562</v>
      </c>
      <c r="C212" s="4" t="s">
        <v>112</v>
      </c>
      <c r="D212" s="4">
        <v>3.27</v>
      </c>
      <c r="E212" s="1">
        <v>1</v>
      </c>
      <c r="F212" s="1">
        <v>0</v>
      </c>
      <c r="G212" s="1">
        <f t="shared" si="5"/>
        <v>1</v>
      </c>
      <c r="H212" s="22">
        <f t="shared" si="6"/>
        <v>3.27</v>
      </c>
    </row>
    <row r="213" spans="1:8">
      <c r="A213" s="19" t="s">
        <v>569</v>
      </c>
      <c r="B213" s="15" t="s">
        <v>570</v>
      </c>
      <c r="C213" s="4" t="s">
        <v>6</v>
      </c>
      <c r="D213" s="4">
        <v>0.4</v>
      </c>
      <c r="E213" s="1">
        <v>30</v>
      </c>
      <c r="F213" s="1">
        <v>0</v>
      </c>
      <c r="G213" s="1">
        <f t="shared" si="5"/>
        <v>30</v>
      </c>
      <c r="H213" s="22">
        <f t="shared" si="6"/>
        <v>12</v>
      </c>
    </row>
    <row r="214" spans="1:8">
      <c r="A214" s="19" t="s">
        <v>571</v>
      </c>
      <c r="B214" s="15" t="s">
        <v>572</v>
      </c>
      <c r="C214" s="4" t="s">
        <v>6</v>
      </c>
      <c r="D214" s="4">
        <v>582.57000000000005</v>
      </c>
      <c r="E214" s="1">
        <v>1</v>
      </c>
      <c r="F214" s="1">
        <v>0</v>
      </c>
      <c r="G214" s="1">
        <f t="shared" si="5"/>
        <v>1</v>
      </c>
      <c r="H214" s="22">
        <f t="shared" si="6"/>
        <v>582.57000000000005</v>
      </c>
    </row>
    <row r="215" spans="1:8">
      <c r="A215" s="19" t="s">
        <v>573</v>
      </c>
      <c r="B215" s="15" t="s">
        <v>574</v>
      </c>
      <c r="C215" s="4" t="s">
        <v>6</v>
      </c>
      <c r="D215" s="4">
        <v>16.7</v>
      </c>
      <c r="E215" s="1">
        <v>1</v>
      </c>
      <c r="F215" s="1">
        <v>0</v>
      </c>
      <c r="G215" s="1">
        <f t="shared" si="5"/>
        <v>1</v>
      </c>
      <c r="H215" s="22">
        <f t="shared" si="6"/>
        <v>16.7</v>
      </c>
    </row>
    <row r="216" spans="1:8">
      <c r="A216" s="19" t="s">
        <v>575</v>
      </c>
      <c r="B216" s="15" t="s">
        <v>576</v>
      </c>
      <c r="C216" s="4" t="s">
        <v>6</v>
      </c>
      <c r="D216" s="4">
        <v>213.98</v>
      </c>
      <c r="E216" s="1">
        <v>1</v>
      </c>
      <c r="F216" s="1">
        <v>0</v>
      </c>
      <c r="G216" s="1">
        <f t="shared" si="5"/>
        <v>1</v>
      </c>
      <c r="H216" s="22">
        <f t="shared" si="6"/>
        <v>213.98</v>
      </c>
    </row>
    <row r="217" spans="1:8">
      <c r="A217" s="19" t="s">
        <v>577</v>
      </c>
      <c r="B217" s="15" t="s">
        <v>578</v>
      </c>
      <c r="C217" s="4" t="s">
        <v>3</v>
      </c>
      <c r="D217" s="4">
        <v>7.13</v>
      </c>
      <c r="E217" s="1">
        <v>3.44</v>
      </c>
      <c r="F217" s="1">
        <v>0</v>
      </c>
      <c r="G217" s="1">
        <f t="shared" si="5"/>
        <v>3.44</v>
      </c>
      <c r="H217" s="22">
        <f t="shared" si="6"/>
        <v>24.527200000000001</v>
      </c>
    </row>
    <row r="218" spans="1:8">
      <c r="A218" s="19" t="s">
        <v>579</v>
      </c>
      <c r="B218" s="15" t="s">
        <v>580</v>
      </c>
      <c r="C218" s="4" t="s">
        <v>6</v>
      </c>
      <c r="D218" s="4">
        <v>9.2200000000000006</v>
      </c>
      <c r="E218" s="1">
        <v>1</v>
      </c>
      <c r="F218" s="1">
        <v>0</v>
      </c>
      <c r="G218" s="1">
        <f t="shared" si="5"/>
        <v>1</v>
      </c>
      <c r="H218" s="22">
        <f t="shared" si="6"/>
        <v>9.2200000000000006</v>
      </c>
    </row>
    <row r="219" spans="1:8">
      <c r="A219" s="19" t="s">
        <v>581</v>
      </c>
      <c r="B219" s="15" t="s">
        <v>582</v>
      </c>
      <c r="C219" s="4" t="s">
        <v>19</v>
      </c>
      <c r="D219" s="4">
        <v>15.0228</v>
      </c>
      <c r="E219" s="1">
        <v>8</v>
      </c>
      <c r="F219" s="1">
        <v>0</v>
      </c>
      <c r="G219" s="1">
        <f t="shared" si="5"/>
        <v>8</v>
      </c>
      <c r="H219" s="22">
        <f t="shared" si="6"/>
        <v>120.1824</v>
      </c>
    </row>
    <row r="220" spans="1:8">
      <c r="A220" s="19" t="s">
        <v>583</v>
      </c>
      <c r="B220" s="15" t="s">
        <v>584</v>
      </c>
      <c r="C220" s="4" t="s">
        <v>16</v>
      </c>
      <c r="D220" s="4">
        <v>263.40050000000002</v>
      </c>
      <c r="E220" s="1">
        <v>1.7999999999999999E-2</v>
      </c>
      <c r="F220" s="1">
        <v>0</v>
      </c>
      <c r="G220" s="1">
        <f t="shared" si="5"/>
        <v>1.7999999999999999E-2</v>
      </c>
      <c r="H220" s="22">
        <f t="shared" si="6"/>
        <v>4.7412090000000005</v>
      </c>
    </row>
    <row r="221" spans="1:8">
      <c r="A221" s="19" t="s">
        <v>585</v>
      </c>
      <c r="B221" s="15" t="s">
        <v>586</v>
      </c>
      <c r="C221" s="4" t="s">
        <v>6</v>
      </c>
      <c r="D221" s="4">
        <v>316.85250000000002</v>
      </c>
      <c r="E221" s="1">
        <v>1</v>
      </c>
      <c r="F221" s="1">
        <v>0</v>
      </c>
      <c r="G221" s="1">
        <f t="shared" si="5"/>
        <v>1</v>
      </c>
      <c r="H221" s="22">
        <f t="shared" si="6"/>
        <v>316.85250000000002</v>
      </c>
    </row>
    <row r="222" spans="1:8">
      <c r="G222" s="2" t="s">
        <v>534</v>
      </c>
      <c r="H222" s="27">
        <f>TRUNC(SUM(H206:H221),2)</f>
        <v>2158.85</v>
      </c>
    </row>
    <row r="224" spans="1:8" ht="60">
      <c r="A224" s="17" t="s">
        <v>39</v>
      </c>
      <c r="B224" s="13" t="s">
        <v>40</v>
      </c>
      <c r="C224" s="3" t="s">
        <v>6</v>
      </c>
    </row>
    <row r="225" spans="1:8">
      <c r="A225" s="18" t="s">
        <v>523</v>
      </c>
      <c r="B225" s="14" t="s">
        <v>524</v>
      </c>
      <c r="C225" s="5" t="s">
        <v>525</v>
      </c>
      <c r="D225" s="5" t="s">
        <v>526</v>
      </c>
      <c r="E225" s="6" t="s">
        <v>527</v>
      </c>
      <c r="F225" s="6" t="s">
        <v>528</v>
      </c>
      <c r="G225" s="6" t="s">
        <v>529</v>
      </c>
      <c r="H225" s="23" t="s">
        <v>530</v>
      </c>
    </row>
    <row r="226" spans="1:8">
      <c r="A226" s="19" t="s">
        <v>587</v>
      </c>
      <c r="B226" s="15" t="s">
        <v>588</v>
      </c>
      <c r="C226" s="4" t="s">
        <v>13</v>
      </c>
      <c r="D226" s="4">
        <v>15.46</v>
      </c>
      <c r="E226" s="1">
        <v>24</v>
      </c>
      <c r="F226" s="1">
        <v>3</v>
      </c>
      <c r="G226" s="1">
        <f t="shared" ref="G226:G238" si="7">E226*(1+F226/100)</f>
        <v>24.72</v>
      </c>
      <c r="H226" s="22">
        <f t="shared" ref="H226:H238" si="8">G226*D226</f>
        <v>382.1712</v>
      </c>
    </row>
    <row r="227" spans="1:8">
      <c r="A227" s="19" t="s">
        <v>543</v>
      </c>
      <c r="B227" s="15" t="s">
        <v>544</v>
      </c>
      <c r="C227" s="4" t="s">
        <v>13</v>
      </c>
      <c r="D227" s="4">
        <v>10.49</v>
      </c>
      <c r="E227" s="1">
        <v>24</v>
      </c>
      <c r="F227" s="1">
        <v>3</v>
      </c>
      <c r="G227" s="1">
        <f t="shared" si="7"/>
        <v>24.72</v>
      </c>
      <c r="H227" s="22">
        <f t="shared" si="8"/>
        <v>259.31279999999998</v>
      </c>
    </row>
    <row r="228" spans="1:8">
      <c r="A228" s="19" t="s">
        <v>589</v>
      </c>
      <c r="B228" s="15" t="s">
        <v>590</v>
      </c>
      <c r="C228" s="4" t="s">
        <v>3</v>
      </c>
      <c r="D228" s="4">
        <v>37.92</v>
      </c>
      <c r="E228" s="1">
        <v>2</v>
      </c>
      <c r="F228" s="1">
        <v>0</v>
      </c>
      <c r="G228" s="1">
        <f t="shared" si="7"/>
        <v>2</v>
      </c>
      <c r="H228" s="22">
        <f t="shared" si="8"/>
        <v>75.84</v>
      </c>
    </row>
    <row r="229" spans="1:8">
      <c r="A229" s="19" t="s">
        <v>591</v>
      </c>
      <c r="B229" s="15" t="s">
        <v>592</v>
      </c>
      <c r="C229" s="4" t="s">
        <v>6</v>
      </c>
      <c r="D229" s="4">
        <v>78.930000000000007</v>
      </c>
      <c r="E229" s="1">
        <v>1</v>
      </c>
      <c r="F229" s="1">
        <v>0</v>
      </c>
      <c r="G229" s="1">
        <f t="shared" si="7"/>
        <v>1</v>
      </c>
      <c r="H229" s="22">
        <f t="shared" si="8"/>
        <v>78.930000000000007</v>
      </c>
    </row>
    <row r="230" spans="1:8">
      <c r="A230" s="19" t="s">
        <v>593</v>
      </c>
      <c r="B230" s="15" t="s">
        <v>594</v>
      </c>
      <c r="C230" s="4" t="s">
        <v>3</v>
      </c>
      <c r="D230" s="4">
        <v>3.7115</v>
      </c>
      <c r="E230" s="1">
        <v>20</v>
      </c>
      <c r="F230" s="1">
        <v>0</v>
      </c>
      <c r="G230" s="1">
        <f t="shared" si="7"/>
        <v>20</v>
      </c>
      <c r="H230" s="22">
        <f t="shared" si="8"/>
        <v>74.23</v>
      </c>
    </row>
    <row r="231" spans="1:8">
      <c r="A231" s="19" t="s">
        <v>595</v>
      </c>
      <c r="B231" s="15" t="s">
        <v>596</v>
      </c>
      <c r="C231" s="4" t="s">
        <v>6</v>
      </c>
      <c r="D231" s="4">
        <v>2.4300000000000002</v>
      </c>
      <c r="E231" s="1">
        <v>4</v>
      </c>
      <c r="F231" s="1">
        <v>0</v>
      </c>
      <c r="G231" s="1">
        <f t="shared" si="7"/>
        <v>4</v>
      </c>
      <c r="H231" s="22">
        <f t="shared" si="8"/>
        <v>9.7200000000000006</v>
      </c>
    </row>
    <row r="232" spans="1:8">
      <c r="A232" s="19" t="s">
        <v>597</v>
      </c>
      <c r="B232" s="15" t="s">
        <v>598</v>
      </c>
      <c r="C232" s="4" t="s">
        <v>6</v>
      </c>
      <c r="D232" s="4">
        <v>7.04</v>
      </c>
      <c r="E232" s="1">
        <v>3</v>
      </c>
      <c r="F232" s="1">
        <v>0</v>
      </c>
      <c r="G232" s="1">
        <f t="shared" si="7"/>
        <v>3</v>
      </c>
      <c r="H232" s="22">
        <f t="shared" si="8"/>
        <v>21.12</v>
      </c>
    </row>
    <row r="233" spans="1:8">
      <c r="A233" s="19" t="s">
        <v>599</v>
      </c>
      <c r="B233" s="15" t="s">
        <v>600</v>
      </c>
      <c r="C233" s="4" t="s">
        <v>6</v>
      </c>
      <c r="D233" s="4">
        <v>1.9</v>
      </c>
      <c r="E233" s="1">
        <v>2</v>
      </c>
      <c r="F233" s="1">
        <v>0</v>
      </c>
      <c r="G233" s="1">
        <f t="shared" si="7"/>
        <v>2</v>
      </c>
      <c r="H233" s="22">
        <f t="shared" si="8"/>
        <v>3.8</v>
      </c>
    </row>
    <row r="234" spans="1:8">
      <c r="A234" s="19" t="s">
        <v>601</v>
      </c>
      <c r="B234" s="15" t="s">
        <v>602</v>
      </c>
      <c r="C234" s="4" t="s">
        <v>3</v>
      </c>
      <c r="D234" s="4">
        <v>8.59</v>
      </c>
      <c r="E234" s="1">
        <v>1</v>
      </c>
      <c r="F234" s="1">
        <v>0</v>
      </c>
      <c r="G234" s="1">
        <f t="shared" si="7"/>
        <v>1</v>
      </c>
      <c r="H234" s="22">
        <f t="shared" si="8"/>
        <v>8.59</v>
      </c>
    </row>
    <row r="235" spans="1:8">
      <c r="A235" s="19" t="s">
        <v>603</v>
      </c>
      <c r="B235" s="15" t="s">
        <v>604</v>
      </c>
      <c r="C235" s="4" t="s">
        <v>3</v>
      </c>
      <c r="D235" s="4">
        <v>14.8</v>
      </c>
      <c r="E235" s="1">
        <v>6</v>
      </c>
      <c r="F235" s="1">
        <v>0</v>
      </c>
      <c r="G235" s="1">
        <f t="shared" si="7"/>
        <v>6</v>
      </c>
      <c r="H235" s="22">
        <f t="shared" si="8"/>
        <v>88.800000000000011</v>
      </c>
    </row>
    <row r="236" spans="1:8">
      <c r="A236" s="19" t="s">
        <v>605</v>
      </c>
      <c r="B236" s="15" t="s">
        <v>606</v>
      </c>
      <c r="C236" s="4" t="s">
        <v>6</v>
      </c>
      <c r="D236" s="4">
        <v>2.06</v>
      </c>
      <c r="E236" s="1">
        <v>4</v>
      </c>
      <c r="F236" s="1">
        <v>0</v>
      </c>
      <c r="G236" s="1">
        <f t="shared" si="7"/>
        <v>4</v>
      </c>
      <c r="H236" s="22">
        <f t="shared" si="8"/>
        <v>8.24</v>
      </c>
    </row>
    <row r="237" spans="1:8">
      <c r="A237" s="19" t="s">
        <v>607</v>
      </c>
      <c r="B237" s="15" t="s">
        <v>608</v>
      </c>
      <c r="C237" s="4" t="s">
        <v>6</v>
      </c>
      <c r="D237" s="4">
        <v>10.91</v>
      </c>
      <c r="E237" s="1">
        <v>4</v>
      </c>
      <c r="F237" s="1">
        <v>0</v>
      </c>
      <c r="G237" s="1">
        <f t="shared" si="7"/>
        <v>4</v>
      </c>
      <c r="H237" s="22">
        <f t="shared" si="8"/>
        <v>43.64</v>
      </c>
    </row>
    <row r="238" spans="1:8">
      <c r="A238" s="19" t="s">
        <v>609</v>
      </c>
      <c r="B238" s="15" t="s">
        <v>610</v>
      </c>
      <c r="C238" s="4" t="s">
        <v>6</v>
      </c>
      <c r="D238" s="4">
        <v>0.47</v>
      </c>
      <c r="E238" s="1">
        <v>1</v>
      </c>
      <c r="F238" s="1">
        <v>0</v>
      </c>
      <c r="G238" s="1">
        <f t="shared" si="7"/>
        <v>1</v>
      </c>
      <c r="H238" s="22">
        <f t="shared" si="8"/>
        <v>0.47</v>
      </c>
    </row>
    <row r="239" spans="1:8">
      <c r="G239" s="2" t="s">
        <v>534</v>
      </c>
      <c r="H239" s="27">
        <f>TRUNC(SUM(H226:H238),2)</f>
        <v>1054.8599999999999</v>
      </c>
    </row>
    <row r="241" spans="1:8" ht="75">
      <c r="A241" s="17" t="s">
        <v>41</v>
      </c>
      <c r="B241" s="13" t="s">
        <v>42</v>
      </c>
      <c r="C241" s="3" t="s">
        <v>6</v>
      </c>
    </row>
    <row r="242" spans="1:8">
      <c r="A242" s="18" t="s">
        <v>523</v>
      </c>
      <c r="B242" s="14" t="s">
        <v>524</v>
      </c>
      <c r="C242" s="5" t="s">
        <v>525</v>
      </c>
      <c r="D242" s="5" t="s">
        <v>526</v>
      </c>
      <c r="E242" s="6" t="s">
        <v>527</v>
      </c>
      <c r="F242" s="6" t="s">
        <v>528</v>
      </c>
      <c r="G242" s="6" t="s">
        <v>529</v>
      </c>
      <c r="H242" s="23" t="s">
        <v>530</v>
      </c>
    </row>
    <row r="243" spans="1:8">
      <c r="A243" s="19" t="s">
        <v>563</v>
      </c>
      <c r="B243" s="15" t="s">
        <v>564</v>
      </c>
      <c r="C243" s="4" t="s">
        <v>13</v>
      </c>
      <c r="D243" s="4">
        <v>14.36</v>
      </c>
      <c r="E243" s="1">
        <v>60</v>
      </c>
      <c r="F243" s="1">
        <v>3</v>
      </c>
      <c r="G243" s="1">
        <f t="shared" ref="G243:G284" si="9">E243*(1+F243/100)</f>
        <v>61.800000000000004</v>
      </c>
      <c r="H243" s="22">
        <f t="shared" ref="H243:H284" si="10">G243*D243</f>
        <v>887.44799999999998</v>
      </c>
    </row>
    <row r="244" spans="1:8">
      <c r="A244" s="19" t="s">
        <v>587</v>
      </c>
      <c r="B244" s="15" t="s">
        <v>588</v>
      </c>
      <c r="C244" s="4" t="s">
        <v>13</v>
      </c>
      <c r="D244" s="4">
        <v>15.46</v>
      </c>
      <c r="E244" s="1">
        <v>48</v>
      </c>
      <c r="F244" s="1">
        <v>3</v>
      </c>
      <c r="G244" s="1">
        <f t="shared" si="9"/>
        <v>49.44</v>
      </c>
      <c r="H244" s="22">
        <f t="shared" si="10"/>
        <v>764.3424</v>
      </c>
    </row>
    <row r="245" spans="1:8">
      <c r="A245" s="19" t="s">
        <v>543</v>
      </c>
      <c r="B245" s="15" t="s">
        <v>544</v>
      </c>
      <c r="C245" s="4" t="s">
        <v>13</v>
      </c>
      <c r="D245" s="4">
        <v>10.49</v>
      </c>
      <c r="E245" s="1">
        <v>2</v>
      </c>
      <c r="F245" s="1">
        <v>3</v>
      </c>
      <c r="G245" s="1">
        <f t="shared" si="9"/>
        <v>2.06</v>
      </c>
      <c r="H245" s="22">
        <f t="shared" si="10"/>
        <v>21.609400000000001</v>
      </c>
    </row>
    <row r="246" spans="1:8">
      <c r="A246" s="19" t="s">
        <v>611</v>
      </c>
      <c r="B246" s="15" t="s">
        <v>612</v>
      </c>
      <c r="C246" s="4" t="s">
        <v>112</v>
      </c>
      <c r="D246" s="4">
        <v>23.414899999999999</v>
      </c>
      <c r="E246" s="1">
        <v>1.1599999999999999</v>
      </c>
      <c r="F246" s="1">
        <v>0</v>
      </c>
      <c r="G246" s="1">
        <f t="shared" si="9"/>
        <v>1.1599999999999999</v>
      </c>
      <c r="H246" s="22">
        <f t="shared" si="10"/>
        <v>27.161283999999998</v>
      </c>
    </row>
    <row r="247" spans="1:8">
      <c r="A247" s="19" t="s">
        <v>613</v>
      </c>
      <c r="B247" s="15" t="s">
        <v>614</v>
      </c>
      <c r="C247" s="4" t="s">
        <v>6</v>
      </c>
      <c r="D247" s="4">
        <v>4.2</v>
      </c>
      <c r="E247" s="1">
        <v>2</v>
      </c>
      <c r="F247" s="1">
        <v>0</v>
      </c>
      <c r="G247" s="1">
        <f t="shared" si="9"/>
        <v>2</v>
      </c>
      <c r="H247" s="22">
        <f t="shared" si="10"/>
        <v>8.4</v>
      </c>
    </row>
    <row r="248" spans="1:8">
      <c r="A248" s="19" t="s">
        <v>615</v>
      </c>
      <c r="B248" s="15" t="s">
        <v>616</v>
      </c>
      <c r="C248" s="4" t="s">
        <v>6</v>
      </c>
      <c r="D248" s="4">
        <v>3.45</v>
      </c>
      <c r="E248" s="1">
        <v>1</v>
      </c>
      <c r="F248" s="1">
        <v>0</v>
      </c>
      <c r="G248" s="1">
        <f t="shared" si="9"/>
        <v>1</v>
      </c>
      <c r="H248" s="22">
        <f t="shared" si="10"/>
        <v>3.45</v>
      </c>
    </row>
    <row r="249" spans="1:8">
      <c r="A249" s="19" t="s">
        <v>617</v>
      </c>
      <c r="B249" s="15" t="s">
        <v>618</v>
      </c>
      <c r="C249" s="4" t="s">
        <v>6</v>
      </c>
      <c r="D249" s="4">
        <v>22.43</v>
      </c>
      <c r="E249" s="1">
        <v>2</v>
      </c>
      <c r="F249" s="1">
        <v>0</v>
      </c>
      <c r="G249" s="1">
        <f t="shared" si="9"/>
        <v>2</v>
      </c>
      <c r="H249" s="22">
        <f t="shared" si="10"/>
        <v>44.86</v>
      </c>
    </row>
    <row r="250" spans="1:8">
      <c r="A250" s="19" t="s">
        <v>619</v>
      </c>
      <c r="B250" s="15" t="s">
        <v>620</v>
      </c>
      <c r="C250" s="4" t="s">
        <v>6</v>
      </c>
      <c r="D250" s="4">
        <v>16.72</v>
      </c>
      <c r="E250" s="1">
        <v>1</v>
      </c>
      <c r="F250" s="1">
        <v>0</v>
      </c>
      <c r="G250" s="1">
        <f t="shared" si="9"/>
        <v>1</v>
      </c>
      <c r="H250" s="22">
        <f t="shared" si="10"/>
        <v>16.72</v>
      </c>
    </row>
    <row r="251" spans="1:8">
      <c r="A251" s="19" t="s">
        <v>621</v>
      </c>
      <c r="B251" s="15" t="s">
        <v>622</v>
      </c>
      <c r="C251" s="4" t="s">
        <v>112</v>
      </c>
      <c r="D251" s="4">
        <v>3.9</v>
      </c>
      <c r="E251" s="1">
        <v>0.87</v>
      </c>
      <c r="F251" s="1">
        <v>0</v>
      </c>
      <c r="G251" s="1">
        <f t="shared" si="9"/>
        <v>0.87</v>
      </c>
      <c r="H251" s="22">
        <f t="shared" si="10"/>
        <v>3.3929999999999998</v>
      </c>
    </row>
    <row r="252" spans="1:8">
      <c r="A252" s="19" t="s">
        <v>623</v>
      </c>
      <c r="B252" s="15" t="s">
        <v>624</v>
      </c>
      <c r="C252" s="4" t="s">
        <v>6</v>
      </c>
      <c r="D252" s="4">
        <v>8.9</v>
      </c>
      <c r="E252" s="1">
        <v>4</v>
      </c>
      <c r="F252" s="1">
        <v>0</v>
      </c>
      <c r="G252" s="1">
        <f t="shared" si="9"/>
        <v>4</v>
      </c>
      <c r="H252" s="22">
        <f t="shared" si="10"/>
        <v>35.6</v>
      </c>
    </row>
    <row r="253" spans="1:8">
      <c r="A253" s="19" t="s">
        <v>625</v>
      </c>
      <c r="B253" s="15" t="s">
        <v>626</v>
      </c>
      <c r="C253" s="4" t="s">
        <v>6</v>
      </c>
      <c r="D253" s="4">
        <v>48.29</v>
      </c>
      <c r="E253" s="1">
        <v>2</v>
      </c>
      <c r="F253" s="1">
        <v>0</v>
      </c>
      <c r="G253" s="1">
        <f t="shared" si="9"/>
        <v>2</v>
      </c>
      <c r="H253" s="22">
        <f t="shared" si="10"/>
        <v>96.58</v>
      </c>
    </row>
    <row r="254" spans="1:8">
      <c r="A254" s="19" t="s">
        <v>627</v>
      </c>
      <c r="B254" s="15" t="s">
        <v>628</v>
      </c>
      <c r="C254" s="4" t="s">
        <v>6</v>
      </c>
      <c r="D254" s="4">
        <v>983.25</v>
      </c>
      <c r="E254" s="1">
        <v>1</v>
      </c>
      <c r="F254" s="1">
        <v>0</v>
      </c>
      <c r="G254" s="1">
        <f t="shared" si="9"/>
        <v>1</v>
      </c>
      <c r="H254" s="22">
        <f t="shared" si="10"/>
        <v>983.25</v>
      </c>
    </row>
    <row r="255" spans="1:8">
      <c r="A255" s="19" t="s">
        <v>629</v>
      </c>
      <c r="B255" s="15" t="s">
        <v>630</v>
      </c>
      <c r="C255" s="4" t="s">
        <v>6</v>
      </c>
      <c r="D255" s="4">
        <v>14.34</v>
      </c>
      <c r="E255" s="1">
        <v>2</v>
      </c>
      <c r="F255" s="1">
        <v>0</v>
      </c>
      <c r="G255" s="1">
        <f t="shared" si="9"/>
        <v>2</v>
      </c>
      <c r="H255" s="22">
        <f t="shared" si="10"/>
        <v>28.68</v>
      </c>
    </row>
    <row r="256" spans="1:8">
      <c r="A256" s="19" t="s">
        <v>631</v>
      </c>
      <c r="B256" s="15" t="s">
        <v>632</v>
      </c>
      <c r="C256" s="4" t="s">
        <v>6</v>
      </c>
      <c r="D256" s="4">
        <v>116.96</v>
      </c>
      <c r="E256" s="1">
        <v>1</v>
      </c>
      <c r="F256" s="1">
        <v>0</v>
      </c>
      <c r="G256" s="1">
        <f t="shared" si="9"/>
        <v>1</v>
      </c>
      <c r="H256" s="22">
        <f t="shared" si="10"/>
        <v>116.96</v>
      </c>
    </row>
    <row r="257" spans="1:8">
      <c r="A257" s="19" t="s">
        <v>633</v>
      </c>
      <c r="B257" s="15" t="s">
        <v>634</v>
      </c>
      <c r="C257" s="4" t="s">
        <v>6</v>
      </c>
      <c r="D257" s="4">
        <v>187.57</v>
      </c>
      <c r="E257" s="1">
        <v>1</v>
      </c>
      <c r="F257" s="1">
        <v>0</v>
      </c>
      <c r="G257" s="1">
        <f t="shared" si="9"/>
        <v>1</v>
      </c>
      <c r="H257" s="22">
        <f t="shared" si="10"/>
        <v>187.57</v>
      </c>
    </row>
    <row r="258" spans="1:8">
      <c r="A258" s="19" t="s">
        <v>605</v>
      </c>
      <c r="B258" s="15" t="s">
        <v>606</v>
      </c>
      <c r="C258" s="4" t="s">
        <v>6</v>
      </c>
      <c r="D258" s="4">
        <v>2.06</v>
      </c>
      <c r="E258" s="1">
        <v>1</v>
      </c>
      <c r="F258" s="1">
        <v>0</v>
      </c>
      <c r="G258" s="1">
        <f t="shared" si="9"/>
        <v>1</v>
      </c>
      <c r="H258" s="22">
        <f t="shared" si="10"/>
        <v>2.06</v>
      </c>
    </row>
    <row r="259" spans="1:8">
      <c r="A259" s="19" t="s">
        <v>635</v>
      </c>
      <c r="B259" s="15" t="s">
        <v>636</v>
      </c>
      <c r="C259" s="4" t="s">
        <v>6</v>
      </c>
      <c r="D259" s="4">
        <v>2.41</v>
      </c>
      <c r="E259" s="1">
        <v>8</v>
      </c>
      <c r="F259" s="1">
        <v>0</v>
      </c>
      <c r="G259" s="1">
        <f t="shared" si="9"/>
        <v>8</v>
      </c>
      <c r="H259" s="22">
        <f t="shared" si="10"/>
        <v>19.28</v>
      </c>
    </row>
    <row r="260" spans="1:8">
      <c r="A260" s="19" t="s">
        <v>637</v>
      </c>
      <c r="B260" s="15" t="s">
        <v>638</v>
      </c>
      <c r="C260" s="4" t="s">
        <v>3</v>
      </c>
      <c r="D260" s="4">
        <v>19.1816</v>
      </c>
      <c r="E260" s="1">
        <v>60</v>
      </c>
      <c r="F260" s="1">
        <v>0</v>
      </c>
      <c r="G260" s="1">
        <f t="shared" si="9"/>
        <v>60</v>
      </c>
      <c r="H260" s="22">
        <f t="shared" si="10"/>
        <v>1150.896</v>
      </c>
    </row>
    <row r="261" spans="1:8">
      <c r="A261" s="19" t="s">
        <v>639</v>
      </c>
      <c r="B261" s="15" t="s">
        <v>640</v>
      </c>
      <c r="C261" s="4" t="s">
        <v>6</v>
      </c>
      <c r="D261" s="4">
        <v>956.3</v>
      </c>
      <c r="E261" s="1">
        <v>1</v>
      </c>
      <c r="F261" s="1">
        <v>0</v>
      </c>
      <c r="G261" s="1">
        <f t="shared" si="9"/>
        <v>1</v>
      </c>
      <c r="H261" s="22">
        <f t="shared" si="10"/>
        <v>956.3</v>
      </c>
    </row>
    <row r="262" spans="1:8">
      <c r="A262" s="19" t="s">
        <v>641</v>
      </c>
      <c r="B262" s="15" t="s">
        <v>642</v>
      </c>
      <c r="C262" s="4" t="s">
        <v>6</v>
      </c>
      <c r="D262" s="4">
        <v>36.53</v>
      </c>
      <c r="E262" s="1">
        <v>4</v>
      </c>
      <c r="F262" s="1">
        <v>0</v>
      </c>
      <c r="G262" s="1">
        <f t="shared" si="9"/>
        <v>4</v>
      </c>
      <c r="H262" s="22">
        <f t="shared" si="10"/>
        <v>146.12</v>
      </c>
    </row>
    <row r="263" spans="1:8">
      <c r="A263" s="19" t="s">
        <v>643</v>
      </c>
      <c r="B263" s="15" t="s">
        <v>644</v>
      </c>
      <c r="C263" s="4" t="s">
        <v>6</v>
      </c>
      <c r="D263" s="4">
        <v>62.96</v>
      </c>
      <c r="E263" s="1">
        <v>3</v>
      </c>
      <c r="F263" s="1">
        <v>0</v>
      </c>
      <c r="G263" s="1">
        <f t="shared" si="9"/>
        <v>3</v>
      </c>
      <c r="H263" s="22">
        <f t="shared" si="10"/>
        <v>188.88</v>
      </c>
    </row>
    <row r="264" spans="1:8">
      <c r="A264" s="19" t="s">
        <v>607</v>
      </c>
      <c r="B264" s="15" t="s">
        <v>608</v>
      </c>
      <c r="C264" s="4" t="s">
        <v>6</v>
      </c>
      <c r="D264" s="4">
        <v>10.91</v>
      </c>
      <c r="E264" s="1">
        <v>6</v>
      </c>
      <c r="F264" s="1">
        <v>0</v>
      </c>
      <c r="G264" s="1">
        <f t="shared" si="9"/>
        <v>6</v>
      </c>
      <c r="H264" s="22">
        <f t="shared" si="10"/>
        <v>65.460000000000008</v>
      </c>
    </row>
    <row r="265" spans="1:8">
      <c r="A265" s="19" t="s">
        <v>645</v>
      </c>
      <c r="B265" s="15" t="s">
        <v>646</v>
      </c>
      <c r="C265" s="4" t="s">
        <v>6</v>
      </c>
      <c r="D265" s="4">
        <v>6.55</v>
      </c>
      <c r="E265" s="1">
        <v>1</v>
      </c>
      <c r="F265" s="1">
        <v>0</v>
      </c>
      <c r="G265" s="1">
        <f t="shared" si="9"/>
        <v>1</v>
      </c>
      <c r="H265" s="22">
        <f t="shared" si="10"/>
        <v>6.55</v>
      </c>
    </row>
    <row r="266" spans="1:8">
      <c r="A266" s="19" t="s">
        <v>647</v>
      </c>
      <c r="B266" s="15" t="s">
        <v>648</v>
      </c>
      <c r="C266" s="4" t="s">
        <v>6</v>
      </c>
      <c r="D266" s="4">
        <v>5.87</v>
      </c>
      <c r="E266" s="1">
        <v>4</v>
      </c>
      <c r="F266" s="1">
        <v>0</v>
      </c>
      <c r="G266" s="1">
        <f t="shared" si="9"/>
        <v>4</v>
      </c>
      <c r="H266" s="22">
        <f t="shared" si="10"/>
        <v>23.48</v>
      </c>
    </row>
    <row r="267" spans="1:8">
      <c r="A267" s="19" t="s">
        <v>649</v>
      </c>
      <c r="B267" s="15" t="s">
        <v>650</v>
      </c>
      <c r="C267" s="4" t="s">
        <v>6</v>
      </c>
      <c r="D267" s="4">
        <v>75.81</v>
      </c>
      <c r="E267" s="1">
        <v>1</v>
      </c>
      <c r="F267" s="1">
        <v>0</v>
      </c>
      <c r="G267" s="1">
        <f t="shared" si="9"/>
        <v>1</v>
      </c>
      <c r="H267" s="22">
        <f t="shared" si="10"/>
        <v>75.81</v>
      </c>
    </row>
    <row r="268" spans="1:8">
      <c r="A268" s="19" t="s">
        <v>651</v>
      </c>
      <c r="B268" s="15" t="s">
        <v>652</v>
      </c>
      <c r="C268" s="4" t="s">
        <v>6</v>
      </c>
      <c r="D268" s="4">
        <v>6.07</v>
      </c>
      <c r="E268" s="1">
        <v>2</v>
      </c>
      <c r="F268" s="1">
        <v>0</v>
      </c>
      <c r="G268" s="1">
        <f t="shared" si="9"/>
        <v>2</v>
      </c>
      <c r="H268" s="22">
        <f t="shared" si="10"/>
        <v>12.14</v>
      </c>
    </row>
    <row r="269" spans="1:8">
      <c r="A269" s="19" t="s">
        <v>653</v>
      </c>
      <c r="B269" s="15" t="s">
        <v>654</v>
      </c>
      <c r="C269" s="4" t="s">
        <v>6</v>
      </c>
      <c r="D269" s="4">
        <v>8.76</v>
      </c>
      <c r="E269" s="1">
        <v>6</v>
      </c>
      <c r="F269" s="1">
        <v>0</v>
      </c>
      <c r="G269" s="1">
        <f t="shared" si="9"/>
        <v>6</v>
      </c>
      <c r="H269" s="22">
        <f t="shared" si="10"/>
        <v>52.56</v>
      </c>
    </row>
    <row r="270" spans="1:8">
      <c r="A270" s="19" t="s">
        <v>655</v>
      </c>
      <c r="B270" s="15" t="s">
        <v>656</v>
      </c>
      <c r="C270" s="4" t="s">
        <v>6</v>
      </c>
      <c r="D270" s="4">
        <v>88.39</v>
      </c>
      <c r="E270" s="1">
        <v>3</v>
      </c>
      <c r="F270" s="1">
        <v>0</v>
      </c>
      <c r="G270" s="1">
        <f t="shared" si="9"/>
        <v>3</v>
      </c>
      <c r="H270" s="22">
        <f t="shared" si="10"/>
        <v>265.17</v>
      </c>
    </row>
    <row r="271" spans="1:8">
      <c r="A271" s="19" t="s">
        <v>657</v>
      </c>
      <c r="B271" s="15" t="s">
        <v>658</v>
      </c>
      <c r="C271" s="4" t="s">
        <v>6</v>
      </c>
      <c r="D271" s="4">
        <v>31.75</v>
      </c>
      <c r="E271" s="1">
        <v>6</v>
      </c>
      <c r="F271" s="1">
        <v>0</v>
      </c>
      <c r="G271" s="1">
        <f t="shared" si="9"/>
        <v>6</v>
      </c>
      <c r="H271" s="22">
        <f t="shared" si="10"/>
        <v>190.5</v>
      </c>
    </row>
    <row r="272" spans="1:8">
      <c r="A272" s="19" t="s">
        <v>659</v>
      </c>
      <c r="B272" s="15" t="s">
        <v>660</v>
      </c>
      <c r="C272" s="4" t="s">
        <v>6</v>
      </c>
      <c r="D272" s="4">
        <v>2.34</v>
      </c>
      <c r="E272" s="1">
        <v>6</v>
      </c>
      <c r="F272" s="1">
        <v>0</v>
      </c>
      <c r="G272" s="1">
        <f t="shared" si="9"/>
        <v>6</v>
      </c>
      <c r="H272" s="22">
        <f t="shared" si="10"/>
        <v>14.04</v>
      </c>
    </row>
    <row r="273" spans="1:8">
      <c r="A273" s="19" t="s">
        <v>661</v>
      </c>
      <c r="B273" s="15" t="s">
        <v>662</v>
      </c>
      <c r="C273" s="4" t="s">
        <v>6</v>
      </c>
      <c r="D273" s="4">
        <v>2.65</v>
      </c>
      <c r="E273" s="1">
        <v>6</v>
      </c>
      <c r="F273" s="1">
        <v>0</v>
      </c>
      <c r="G273" s="1">
        <f t="shared" si="9"/>
        <v>6</v>
      </c>
      <c r="H273" s="22">
        <f t="shared" si="10"/>
        <v>15.899999999999999</v>
      </c>
    </row>
    <row r="274" spans="1:8">
      <c r="A274" s="19" t="s">
        <v>663</v>
      </c>
      <c r="B274" s="15" t="s">
        <v>664</v>
      </c>
      <c r="C274" s="4" t="s">
        <v>13</v>
      </c>
      <c r="D274" s="4">
        <v>34.931100000000001</v>
      </c>
      <c r="E274" s="1">
        <v>1.5</v>
      </c>
      <c r="F274" s="1">
        <v>0</v>
      </c>
      <c r="G274" s="1">
        <f t="shared" si="9"/>
        <v>1.5</v>
      </c>
      <c r="H274" s="22">
        <f t="shared" si="10"/>
        <v>52.396650000000001</v>
      </c>
    </row>
    <row r="275" spans="1:8">
      <c r="A275" s="19" t="s">
        <v>665</v>
      </c>
      <c r="B275" s="15" t="s">
        <v>666</v>
      </c>
      <c r="C275" s="4" t="s">
        <v>19</v>
      </c>
      <c r="D275" s="4">
        <v>39.682600000000001</v>
      </c>
      <c r="E275" s="1">
        <v>1.62</v>
      </c>
      <c r="F275" s="1">
        <v>0</v>
      </c>
      <c r="G275" s="1">
        <f t="shared" si="9"/>
        <v>1.62</v>
      </c>
      <c r="H275" s="22">
        <f t="shared" si="10"/>
        <v>64.285812000000007</v>
      </c>
    </row>
    <row r="276" spans="1:8">
      <c r="A276" s="19" t="s">
        <v>667</v>
      </c>
      <c r="B276" s="15" t="s">
        <v>668</v>
      </c>
      <c r="C276" s="4" t="s">
        <v>16</v>
      </c>
      <c r="D276" s="4">
        <v>327.61419999999998</v>
      </c>
      <c r="E276" s="1">
        <v>0.12</v>
      </c>
      <c r="F276" s="1">
        <v>0</v>
      </c>
      <c r="G276" s="1">
        <f t="shared" si="9"/>
        <v>0.12</v>
      </c>
      <c r="H276" s="22">
        <f t="shared" si="10"/>
        <v>39.313703999999994</v>
      </c>
    </row>
    <row r="277" spans="1:8">
      <c r="A277" s="19" t="s">
        <v>669</v>
      </c>
      <c r="B277" s="15" t="s">
        <v>670</v>
      </c>
      <c r="C277" s="4" t="s">
        <v>19</v>
      </c>
      <c r="D277" s="4">
        <v>36.383600000000001</v>
      </c>
      <c r="E277" s="1">
        <v>10.3</v>
      </c>
      <c r="F277" s="1">
        <v>0</v>
      </c>
      <c r="G277" s="1">
        <f t="shared" si="9"/>
        <v>10.3</v>
      </c>
      <c r="H277" s="22">
        <f t="shared" si="10"/>
        <v>374.75108000000006</v>
      </c>
    </row>
    <row r="278" spans="1:8">
      <c r="A278" s="19" t="s">
        <v>551</v>
      </c>
      <c r="B278" s="15" t="s">
        <v>552</v>
      </c>
      <c r="C278" s="4" t="s">
        <v>13</v>
      </c>
      <c r="D278" s="4">
        <v>27.258500000000002</v>
      </c>
      <c r="E278" s="1">
        <v>1.5</v>
      </c>
      <c r="F278" s="1">
        <v>0</v>
      </c>
      <c r="G278" s="1">
        <f t="shared" si="9"/>
        <v>1.5</v>
      </c>
      <c r="H278" s="22">
        <f t="shared" si="10"/>
        <v>40.887750000000004</v>
      </c>
    </row>
    <row r="279" spans="1:8">
      <c r="A279" s="19" t="s">
        <v>671</v>
      </c>
      <c r="B279" s="15" t="s">
        <v>672</v>
      </c>
      <c r="C279" s="4" t="s">
        <v>673</v>
      </c>
      <c r="D279" s="4">
        <v>0.69889999999999997</v>
      </c>
      <c r="E279" s="1">
        <v>8</v>
      </c>
      <c r="F279" s="1">
        <v>0</v>
      </c>
      <c r="G279" s="1">
        <f t="shared" si="9"/>
        <v>8</v>
      </c>
      <c r="H279" s="22">
        <f t="shared" si="10"/>
        <v>5.5911999999999997</v>
      </c>
    </row>
    <row r="280" spans="1:8">
      <c r="A280" s="19" t="s">
        <v>674</v>
      </c>
      <c r="B280" s="15" t="s">
        <v>675</v>
      </c>
      <c r="C280" s="4" t="s">
        <v>16</v>
      </c>
      <c r="D280" s="4">
        <v>1477.0145</v>
      </c>
      <c r="E280" s="1">
        <v>0.20300000000000001</v>
      </c>
      <c r="F280" s="1">
        <v>0</v>
      </c>
      <c r="G280" s="1">
        <f t="shared" si="9"/>
        <v>0.20300000000000001</v>
      </c>
      <c r="H280" s="22">
        <f t="shared" si="10"/>
        <v>299.83394350000003</v>
      </c>
    </row>
    <row r="281" spans="1:8">
      <c r="A281" s="19" t="s">
        <v>676</v>
      </c>
      <c r="B281" s="15" t="s">
        <v>677</v>
      </c>
      <c r="C281" s="4" t="s">
        <v>16</v>
      </c>
      <c r="D281" s="4">
        <v>36.735900000000001</v>
      </c>
      <c r="E281" s="1">
        <v>1956</v>
      </c>
      <c r="F281" s="1">
        <v>0</v>
      </c>
      <c r="G281" s="1">
        <f t="shared" si="9"/>
        <v>1956</v>
      </c>
      <c r="H281" s="22">
        <f t="shared" si="10"/>
        <v>71855.420400000003</v>
      </c>
    </row>
    <row r="282" spans="1:8">
      <c r="A282" s="19" t="s">
        <v>678</v>
      </c>
      <c r="B282" s="15" t="s">
        <v>679</v>
      </c>
      <c r="C282" s="4" t="s">
        <v>16</v>
      </c>
      <c r="D282" s="4">
        <v>288.09589999999997</v>
      </c>
      <c r="E282" s="1">
        <v>0.33</v>
      </c>
      <c r="F282" s="1">
        <v>0</v>
      </c>
      <c r="G282" s="1">
        <f t="shared" si="9"/>
        <v>0.33</v>
      </c>
      <c r="H282" s="22">
        <f t="shared" si="10"/>
        <v>95.071646999999999</v>
      </c>
    </row>
    <row r="283" spans="1:8">
      <c r="A283" s="19" t="s">
        <v>680</v>
      </c>
      <c r="B283" s="15" t="s">
        <v>681</v>
      </c>
      <c r="C283" s="4" t="s">
        <v>19</v>
      </c>
      <c r="D283" s="4">
        <v>73.931299999999993</v>
      </c>
      <c r="E283" s="1">
        <v>6.8</v>
      </c>
      <c r="F283" s="1">
        <v>0</v>
      </c>
      <c r="G283" s="1">
        <f t="shared" si="9"/>
        <v>6.8</v>
      </c>
      <c r="H283" s="22">
        <f t="shared" si="10"/>
        <v>502.73283999999995</v>
      </c>
    </row>
    <row r="284" spans="1:8">
      <c r="A284" s="19" t="s">
        <v>682</v>
      </c>
      <c r="B284" s="15" t="s">
        <v>683</v>
      </c>
      <c r="C284" s="4" t="s">
        <v>19</v>
      </c>
      <c r="D284" s="4">
        <v>21.582000000000001</v>
      </c>
      <c r="E284" s="1">
        <v>16.059999999999999</v>
      </c>
      <c r="F284" s="1">
        <v>0</v>
      </c>
      <c r="G284" s="1">
        <f t="shared" si="9"/>
        <v>16.059999999999999</v>
      </c>
      <c r="H284" s="22">
        <f t="shared" si="10"/>
        <v>346.60692</v>
      </c>
    </row>
    <row r="285" spans="1:8">
      <c r="G285" s="2" t="s">
        <v>534</v>
      </c>
      <c r="H285" s="27">
        <f>TRUNC(SUM(H243:H284),2)</f>
        <v>80088.06</v>
      </c>
    </row>
    <row r="287" spans="1:8" ht="90">
      <c r="A287" s="17" t="s">
        <v>28</v>
      </c>
      <c r="B287" s="13" t="s">
        <v>29</v>
      </c>
      <c r="C287" s="3" t="s">
        <v>19</v>
      </c>
    </row>
    <row r="288" spans="1:8">
      <c r="A288" s="18" t="s">
        <v>523</v>
      </c>
      <c r="B288" s="14" t="s">
        <v>524</v>
      </c>
      <c r="C288" s="5" t="s">
        <v>525</v>
      </c>
      <c r="D288" s="5" t="s">
        <v>526</v>
      </c>
      <c r="E288" s="6" t="s">
        <v>527</v>
      </c>
      <c r="F288" s="6" t="s">
        <v>528</v>
      </c>
      <c r="G288" s="6" t="s">
        <v>529</v>
      </c>
      <c r="H288" s="23" t="s">
        <v>530</v>
      </c>
    </row>
    <row r="289" spans="1:8">
      <c r="A289" s="19" t="s">
        <v>555</v>
      </c>
      <c r="B289" s="15" t="s">
        <v>556</v>
      </c>
      <c r="C289" s="4" t="s">
        <v>13</v>
      </c>
      <c r="D289" s="4">
        <v>15.46</v>
      </c>
      <c r="E289" s="1">
        <v>5.09</v>
      </c>
      <c r="F289" s="1">
        <v>3</v>
      </c>
      <c r="G289" s="1">
        <f t="shared" ref="G289:G352" si="11">E289*(1+F289/100)</f>
        <v>5.2427000000000001</v>
      </c>
      <c r="H289" s="22">
        <f t="shared" ref="H289:H352" si="12">G289*D289</f>
        <v>81.052142000000003</v>
      </c>
    </row>
    <row r="290" spans="1:8">
      <c r="A290" s="19" t="s">
        <v>587</v>
      </c>
      <c r="B290" s="15" t="s">
        <v>588</v>
      </c>
      <c r="C290" s="4" t="s">
        <v>13</v>
      </c>
      <c r="D290" s="4">
        <v>15.46</v>
      </c>
      <c r="E290" s="1">
        <v>0.47</v>
      </c>
      <c r="F290" s="1">
        <v>3</v>
      </c>
      <c r="G290" s="1">
        <f t="shared" si="11"/>
        <v>0.48409999999999997</v>
      </c>
      <c r="H290" s="22">
        <f t="shared" si="12"/>
        <v>7.4841860000000002</v>
      </c>
    </row>
    <row r="291" spans="1:8">
      <c r="A291" s="19" t="s">
        <v>565</v>
      </c>
      <c r="B291" s="15" t="s">
        <v>566</v>
      </c>
      <c r="C291" s="4" t="s">
        <v>13</v>
      </c>
      <c r="D291" s="4">
        <v>15.46</v>
      </c>
      <c r="E291" s="1">
        <v>0.79</v>
      </c>
      <c r="F291" s="1">
        <v>3</v>
      </c>
      <c r="G291" s="1">
        <f t="shared" si="11"/>
        <v>0.81370000000000009</v>
      </c>
      <c r="H291" s="22">
        <f t="shared" si="12"/>
        <v>12.579802000000003</v>
      </c>
    </row>
    <row r="292" spans="1:8">
      <c r="A292" s="19" t="s">
        <v>543</v>
      </c>
      <c r="B292" s="15" t="s">
        <v>544</v>
      </c>
      <c r="C292" s="4" t="s">
        <v>13</v>
      </c>
      <c r="D292" s="4">
        <v>10.49</v>
      </c>
      <c r="E292" s="1">
        <v>10.54</v>
      </c>
      <c r="F292" s="1">
        <v>3</v>
      </c>
      <c r="G292" s="1">
        <f t="shared" si="11"/>
        <v>10.856199999999999</v>
      </c>
      <c r="H292" s="22">
        <f t="shared" si="12"/>
        <v>113.88153799999999</v>
      </c>
    </row>
    <row r="293" spans="1:8">
      <c r="A293" s="19" t="s">
        <v>684</v>
      </c>
      <c r="B293" s="15" t="s">
        <v>685</v>
      </c>
      <c r="C293" s="4" t="s">
        <v>13</v>
      </c>
      <c r="D293" s="4">
        <v>15.46</v>
      </c>
      <c r="E293" s="1">
        <v>7.0000000000000007E-2</v>
      </c>
      <c r="F293" s="1">
        <v>3</v>
      </c>
      <c r="G293" s="1">
        <f t="shared" si="11"/>
        <v>7.2100000000000011E-2</v>
      </c>
      <c r="H293" s="22">
        <f t="shared" si="12"/>
        <v>1.1146660000000002</v>
      </c>
    </row>
    <row r="294" spans="1:8">
      <c r="A294" s="19" t="s">
        <v>686</v>
      </c>
      <c r="B294" s="15" t="s">
        <v>687</v>
      </c>
      <c r="C294" s="4" t="s">
        <v>112</v>
      </c>
      <c r="D294" s="4">
        <v>2.83</v>
      </c>
      <c r="E294" s="1">
        <v>0.5</v>
      </c>
      <c r="F294" s="1">
        <v>36</v>
      </c>
      <c r="G294" s="1">
        <f t="shared" si="11"/>
        <v>0.67999999999999994</v>
      </c>
      <c r="H294" s="22">
        <f t="shared" si="12"/>
        <v>1.9243999999999999</v>
      </c>
    </row>
    <row r="295" spans="1:8">
      <c r="A295" s="19" t="s">
        <v>688</v>
      </c>
      <c r="B295" s="15" t="s">
        <v>689</v>
      </c>
      <c r="C295" s="4" t="s">
        <v>6</v>
      </c>
      <c r="D295" s="4">
        <v>0.49</v>
      </c>
      <c r="E295" s="1">
        <v>0.3</v>
      </c>
      <c r="F295" s="1">
        <v>0</v>
      </c>
      <c r="G295" s="1">
        <f t="shared" si="11"/>
        <v>0.3</v>
      </c>
      <c r="H295" s="22">
        <f t="shared" si="12"/>
        <v>0.14699999999999999</v>
      </c>
    </row>
    <row r="296" spans="1:8">
      <c r="A296" s="19" t="s">
        <v>690</v>
      </c>
      <c r="B296" s="15" t="s">
        <v>691</v>
      </c>
      <c r="C296" s="4" t="s">
        <v>3</v>
      </c>
      <c r="D296" s="4">
        <v>3.01</v>
      </c>
      <c r="E296" s="1">
        <v>0.69</v>
      </c>
      <c r="F296" s="1">
        <v>0</v>
      </c>
      <c r="G296" s="1">
        <f t="shared" si="11"/>
        <v>0.69</v>
      </c>
      <c r="H296" s="22">
        <f t="shared" si="12"/>
        <v>2.0768999999999997</v>
      </c>
    </row>
    <row r="297" spans="1:8">
      <c r="A297" s="19" t="s">
        <v>559</v>
      </c>
      <c r="B297" s="15" t="s">
        <v>560</v>
      </c>
      <c r="C297" s="4" t="s">
        <v>3</v>
      </c>
      <c r="D297" s="4">
        <v>1.96</v>
      </c>
      <c r="E297" s="1">
        <v>2.44</v>
      </c>
      <c r="F297" s="1">
        <v>0</v>
      </c>
      <c r="G297" s="1">
        <f t="shared" si="11"/>
        <v>2.44</v>
      </c>
      <c r="H297" s="22">
        <f t="shared" si="12"/>
        <v>4.7824</v>
      </c>
    </row>
    <row r="298" spans="1:8">
      <c r="A298" s="19" t="s">
        <v>561</v>
      </c>
      <c r="B298" s="15" t="s">
        <v>562</v>
      </c>
      <c r="C298" s="4" t="s">
        <v>112</v>
      </c>
      <c r="D298" s="4">
        <v>3.27</v>
      </c>
      <c r="E298" s="1">
        <v>0.01</v>
      </c>
      <c r="F298" s="1">
        <v>0</v>
      </c>
      <c r="G298" s="1">
        <f t="shared" si="11"/>
        <v>0.01</v>
      </c>
      <c r="H298" s="22">
        <f t="shared" si="12"/>
        <v>3.27E-2</v>
      </c>
    </row>
    <row r="299" spans="1:8">
      <c r="A299" s="19" t="s">
        <v>692</v>
      </c>
      <c r="B299" s="15" t="s">
        <v>693</v>
      </c>
      <c r="C299" s="4" t="s">
        <v>6</v>
      </c>
      <c r="D299" s="4">
        <v>1</v>
      </c>
      <c r="E299" s="1">
        <v>3.2000000000000001E-2</v>
      </c>
      <c r="F299" s="1">
        <v>1</v>
      </c>
      <c r="G299" s="1">
        <f t="shared" si="11"/>
        <v>3.2320000000000002E-2</v>
      </c>
      <c r="H299" s="22">
        <f t="shared" si="12"/>
        <v>3.2320000000000002E-2</v>
      </c>
    </row>
    <row r="300" spans="1:8">
      <c r="A300" s="19" t="s">
        <v>694</v>
      </c>
      <c r="B300" s="15" t="s">
        <v>695</v>
      </c>
      <c r="C300" s="4" t="s">
        <v>19</v>
      </c>
      <c r="D300" s="4">
        <v>28.33</v>
      </c>
      <c r="E300" s="1">
        <v>3.56E-2</v>
      </c>
      <c r="F300" s="1">
        <v>0</v>
      </c>
      <c r="G300" s="1">
        <f t="shared" si="11"/>
        <v>3.56E-2</v>
      </c>
      <c r="H300" s="22">
        <f t="shared" si="12"/>
        <v>1.008548</v>
      </c>
    </row>
    <row r="301" spans="1:8">
      <c r="A301" s="19" t="s">
        <v>696</v>
      </c>
      <c r="B301" s="15" t="s">
        <v>697</v>
      </c>
      <c r="C301" s="4" t="s">
        <v>6</v>
      </c>
      <c r="D301" s="4">
        <v>0.6</v>
      </c>
      <c r="E301" s="1">
        <v>2.1299999999999999E-2</v>
      </c>
      <c r="F301" s="1">
        <v>0</v>
      </c>
      <c r="G301" s="1">
        <f t="shared" si="11"/>
        <v>2.1299999999999999E-2</v>
      </c>
      <c r="H301" s="22">
        <f t="shared" si="12"/>
        <v>1.278E-2</v>
      </c>
    </row>
    <row r="302" spans="1:8">
      <c r="A302" s="19" t="s">
        <v>698</v>
      </c>
      <c r="B302" s="15" t="s">
        <v>699</v>
      </c>
      <c r="C302" s="4" t="s">
        <v>6</v>
      </c>
      <c r="D302" s="4">
        <v>0.27</v>
      </c>
      <c r="E302" s="1">
        <v>0.1069</v>
      </c>
      <c r="F302" s="1">
        <v>0</v>
      </c>
      <c r="G302" s="1">
        <f t="shared" si="11"/>
        <v>0.1069</v>
      </c>
      <c r="H302" s="22">
        <f t="shared" si="12"/>
        <v>2.8863E-2</v>
      </c>
    </row>
    <row r="303" spans="1:8">
      <c r="A303" s="19" t="s">
        <v>700</v>
      </c>
      <c r="B303" s="15" t="s">
        <v>701</v>
      </c>
      <c r="C303" s="4" t="s">
        <v>6</v>
      </c>
      <c r="D303" s="4">
        <v>15.66</v>
      </c>
      <c r="E303" s="1">
        <v>1.6E-2</v>
      </c>
      <c r="F303" s="1">
        <v>0</v>
      </c>
      <c r="G303" s="1">
        <f t="shared" si="11"/>
        <v>1.6E-2</v>
      </c>
      <c r="H303" s="22">
        <f t="shared" si="12"/>
        <v>0.25056</v>
      </c>
    </row>
    <row r="304" spans="1:8">
      <c r="A304" s="19" t="s">
        <v>573</v>
      </c>
      <c r="B304" s="15" t="s">
        <v>574</v>
      </c>
      <c r="C304" s="4" t="s">
        <v>6</v>
      </c>
      <c r="D304" s="4">
        <v>16.7</v>
      </c>
      <c r="E304" s="1">
        <v>1.06E-2</v>
      </c>
      <c r="F304" s="1">
        <v>0</v>
      </c>
      <c r="G304" s="1">
        <f t="shared" si="11"/>
        <v>1.06E-2</v>
      </c>
      <c r="H304" s="22">
        <f t="shared" si="12"/>
        <v>0.17701999999999998</v>
      </c>
    </row>
    <row r="305" spans="1:8">
      <c r="A305" s="19" t="s">
        <v>702</v>
      </c>
      <c r="B305" s="15" t="s">
        <v>703</v>
      </c>
      <c r="C305" s="4" t="s">
        <v>6</v>
      </c>
      <c r="D305" s="4">
        <v>39.76</v>
      </c>
      <c r="E305" s="1">
        <v>1.06E-2</v>
      </c>
      <c r="F305" s="1">
        <v>0</v>
      </c>
      <c r="G305" s="1">
        <f t="shared" si="11"/>
        <v>1.06E-2</v>
      </c>
      <c r="H305" s="22">
        <f t="shared" si="12"/>
        <v>0.421456</v>
      </c>
    </row>
    <row r="306" spans="1:8">
      <c r="A306" s="19" t="s">
        <v>704</v>
      </c>
      <c r="B306" s="15" t="s">
        <v>705</v>
      </c>
      <c r="C306" s="4" t="s">
        <v>6</v>
      </c>
      <c r="D306" s="4">
        <v>39.479999999999997</v>
      </c>
      <c r="E306" s="1">
        <v>1.06E-2</v>
      </c>
      <c r="F306" s="1">
        <v>0</v>
      </c>
      <c r="G306" s="1">
        <f t="shared" si="11"/>
        <v>1.06E-2</v>
      </c>
      <c r="H306" s="22">
        <f t="shared" si="12"/>
        <v>0.41848799999999997</v>
      </c>
    </row>
    <row r="307" spans="1:8">
      <c r="A307" s="19" t="s">
        <v>706</v>
      </c>
      <c r="B307" s="15" t="s">
        <v>707</v>
      </c>
      <c r="C307" s="4" t="s">
        <v>6</v>
      </c>
      <c r="D307" s="4">
        <v>122.08</v>
      </c>
      <c r="E307" s="1">
        <v>1.06E-2</v>
      </c>
      <c r="F307" s="1">
        <v>0</v>
      </c>
      <c r="G307" s="1">
        <f t="shared" si="11"/>
        <v>1.06E-2</v>
      </c>
      <c r="H307" s="22">
        <f t="shared" si="12"/>
        <v>1.2940480000000001</v>
      </c>
    </row>
    <row r="308" spans="1:8">
      <c r="A308" s="19" t="s">
        <v>708</v>
      </c>
      <c r="B308" s="15" t="s">
        <v>709</v>
      </c>
      <c r="C308" s="4" t="s">
        <v>6</v>
      </c>
      <c r="D308" s="4">
        <v>1.53</v>
      </c>
      <c r="E308" s="1">
        <v>2.1299999999999999E-2</v>
      </c>
      <c r="F308" s="1">
        <v>0</v>
      </c>
      <c r="G308" s="1">
        <f t="shared" si="11"/>
        <v>2.1299999999999999E-2</v>
      </c>
      <c r="H308" s="22">
        <f t="shared" si="12"/>
        <v>3.2589E-2</v>
      </c>
    </row>
    <row r="309" spans="1:8">
      <c r="A309" s="19" t="s">
        <v>710</v>
      </c>
      <c r="B309" s="15" t="s">
        <v>711</v>
      </c>
      <c r="C309" s="4" t="s">
        <v>19</v>
      </c>
      <c r="D309" s="4">
        <v>14.03</v>
      </c>
      <c r="E309" s="1">
        <v>0.49</v>
      </c>
      <c r="F309" s="1">
        <v>0</v>
      </c>
      <c r="G309" s="1">
        <f t="shared" si="11"/>
        <v>0.49</v>
      </c>
      <c r="H309" s="22">
        <f t="shared" si="12"/>
        <v>6.8746999999999998</v>
      </c>
    </row>
    <row r="310" spans="1:8">
      <c r="A310" s="19" t="s">
        <v>712</v>
      </c>
      <c r="B310" s="15" t="s">
        <v>713</v>
      </c>
      <c r="C310" s="4" t="s">
        <v>6</v>
      </c>
      <c r="D310" s="4">
        <v>5.0599999999999996</v>
      </c>
      <c r="E310" s="1">
        <v>1.06E-2</v>
      </c>
      <c r="F310" s="1">
        <v>1</v>
      </c>
      <c r="G310" s="1">
        <f t="shared" si="11"/>
        <v>1.0706E-2</v>
      </c>
      <c r="H310" s="22">
        <f t="shared" si="12"/>
        <v>5.4172359999999996E-2</v>
      </c>
    </row>
    <row r="311" spans="1:8">
      <c r="A311" s="19" t="s">
        <v>714</v>
      </c>
      <c r="B311" s="15" t="s">
        <v>715</v>
      </c>
      <c r="C311" s="4" t="s">
        <v>3</v>
      </c>
      <c r="D311" s="4">
        <v>1.4</v>
      </c>
      <c r="E311" s="1">
        <v>0.69510000000000005</v>
      </c>
      <c r="F311" s="1">
        <v>1</v>
      </c>
      <c r="G311" s="1">
        <f t="shared" si="11"/>
        <v>0.70205100000000009</v>
      </c>
      <c r="H311" s="22">
        <f t="shared" si="12"/>
        <v>0.98287140000000006</v>
      </c>
    </row>
    <row r="312" spans="1:8">
      <c r="A312" s="19" t="s">
        <v>716</v>
      </c>
      <c r="B312" s="15" t="s">
        <v>717</v>
      </c>
      <c r="C312" s="4" t="s">
        <v>6</v>
      </c>
      <c r="D312" s="4">
        <v>2.4700000000000002</v>
      </c>
      <c r="E312" s="1">
        <v>5.3400000000000003E-2</v>
      </c>
      <c r="F312" s="1">
        <v>1</v>
      </c>
      <c r="G312" s="1">
        <f t="shared" si="11"/>
        <v>5.3934000000000003E-2</v>
      </c>
      <c r="H312" s="22">
        <f t="shared" si="12"/>
        <v>0.13321698000000001</v>
      </c>
    </row>
    <row r="313" spans="1:8">
      <c r="A313" s="19" t="s">
        <v>718</v>
      </c>
      <c r="B313" s="15" t="s">
        <v>719</v>
      </c>
      <c r="C313" s="4" t="s">
        <v>6</v>
      </c>
      <c r="D313" s="4">
        <v>2.73</v>
      </c>
      <c r="E313" s="1">
        <v>2.5499999999999998E-2</v>
      </c>
      <c r="F313" s="1">
        <v>0</v>
      </c>
      <c r="G313" s="1">
        <f t="shared" si="11"/>
        <v>2.5499999999999998E-2</v>
      </c>
      <c r="H313" s="22">
        <f t="shared" si="12"/>
        <v>6.9614999999999996E-2</v>
      </c>
    </row>
    <row r="314" spans="1:8">
      <c r="A314" s="19" t="s">
        <v>720</v>
      </c>
      <c r="B314" s="15" t="s">
        <v>721</v>
      </c>
      <c r="C314" s="4" t="s">
        <v>6</v>
      </c>
      <c r="D314" s="4">
        <v>0.71</v>
      </c>
      <c r="E314" s="1">
        <v>2.6700000000000002E-2</v>
      </c>
      <c r="F314" s="1">
        <v>0</v>
      </c>
      <c r="G314" s="1">
        <f t="shared" si="11"/>
        <v>2.6700000000000002E-2</v>
      </c>
      <c r="H314" s="22">
        <f t="shared" si="12"/>
        <v>1.8957000000000002E-2</v>
      </c>
    </row>
    <row r="315" spans="1:8">
      <c r="A315" s="19" t="s">
        <v>722</v>
      </c>
      <c r="B315" s="15" t="s">
        <v>723</v>
      </c>
      <c r="C315" s="4" t="s">
        <v>6</v>
      </c>
      <c r="D315" s="4">
        <v>7.45</v>
      </c>
      <c r="E315" s="1">
        <v>3.2000000000000001E-2</v>
      </c>
      <c r="F315" s="1">
        <v>0</v>
      </c>
      <c r="G315" s="1">
        <f t="shared" si="11"/>
        <v>3.2000000000000001E-2</v>
      </c>
      <c r="H315" s="22">
        <f t="shared" si="12"/>
        <v>0.2384</v>
      </c>
    </row>
    <row r="316" spans="1:8">
      <c r="A316" s="19" t="s">
        <v>724</v>
      </c>
      <c r="B316" s="15" t="s">
        <v>725</v>
      </c>
      <c r="C316" s="4" t="s">
        <v>6</v>
      </c>
      <c r="D316" s="4">
        <v>1.54</v>
      </c>
      <c r="E316" s="1">
        <v>4.2700000000000002E-2</v>
      </c>
      <c r="F316" s="1">
        <v>0</v>
      </c>
      <c r="G316" s="1">
        <f t="shared" si="11"/>
        <v>4.2700000000000002E-2</v>
      </c>
      <c r="H316" s="22">
        <f t="shared" si="12"/>
        <v>6.5758000000000011E-2</v>
      </c>
    </row>
    <row r="317" spans="1:8">
      <c r="A317" s="19" t="s">
        <v>726</v>
      </c>
      <c r="B317" s="15" t="s">
        <v>727</v>
      </c>
      <c r="C317" s="4" t="s">
        <v>6</v>
      </c>
      <c r="D317" s="4">
        <v>10.69</v>
      </c>
      <c r="E317" s="1">
        <v>2.6700000000000002E-2</v>
      </c>
      <c r="F317" s="1">
        <v>0</v>
      </c>
      <c r="G317" s="1">
        <f t="shared" si="11"/>
        <v>2.6700000000000002E-2</v>
      </c>
      <c r="H317" s="22">
        <f t="shared" si="12"/>
        <v>0.28542299999999998</v>
      </c>
    </row>
    <row r="318" spans="1:8">
      <c r="A318" s="19" t="s">
        <v>728</v>
      </c>
      <c r="B318" s="15" t="s">
        <v>729</v>
      </c>
      <c r="C318" s="4" t="s">
        <v>6</v>
      </c>
      <c r="D318" s="4">
        <v>14.75</v>
      </c>
      <c r="E318" s="1">
        <v>2.6700000000000002E-2</v>
      </c>
      <c r="F318" s="1">
        <v>0</v>
      </c>
      <c r="G318" s="1">
        <f t="shared" si="11"/>
        <v>2.6700000000000002E-2</v>
      </c>
      <c r="H318" s="22">
        <f t="shared" si="12"/>
        <v>0.39382500000000004</v>
      </c>
    </row>
    <row r="319" spans="1:8">
      <c r="A319" s="19" t="s">
        <v>730</v>
      </c>
      <c r="B319" s="15" t="s">
        <v>731</v>
      </c>
      <c r="C319" s="4" t="s">
        <v>6</v>
      </c>
      <c r="D319" s="4">
        <v>11.29</v>
      </c>
      <c r="E319" s="1">
        <v>2.2200000000000001E-2</v>
      </c>
      <c r="F319" s="1">
        <v>0</v>
      </c>
      <c r="G319" s="1">
        <f t="shared" si="11"/>
        <v>2.2200000000000001E-2</v>
      </c>
      <c r="H319" s="22">
        <f t="shared" si="12"/>
        <v>0.25063799999999997</v>
      </c>
    </row>
    <row r="320" spans="1:8">
      <c r="A320" s="19" t="s">
        <v>732</v>
      </c>
      <c r="B320" s="15" t="s">
        <v>733</v>
      </c>
      <c r="C320" s="4" t="s">
        <v>6</v>
      </c>
      <c r="D320" s="4">
        <v>29.88</v>
      </c>
      <c r="E320" s="1">
        <v>1.3299999999999999E-2</v>
      </c>
      <c r="F320" s="1">
        <v>0</v>
      </c>
      <c r="G320" s="1">
        <f t="shared" si="11"/>
        <v>1.3299999999999999E-2</v>
      </c>
      <c r="H320" s="22">
        <f t="shared" si="12"/>
        <v>0.39740399999999998</v>
      </c>
    </row>
    <row r="321" spans="1:8">
      <c r="A321" s="19" t="s">
        <v>734</v>
      </c>
      <c r="B321" s="15" t="s">
        <v>735</v>
      </c>
      <c r="C321" s="4" t="s">
        <v>6</v>
      </c>
      <c r="D321" s="4">
        <v>36.28</v>
      </c>
      <c r="E321" s="1">
        <v>1.3299999999999999E-2</v>
      </c>
      <c r="F321" s="1">
        <v>0</v>
      </c>
      <c r="G321" s="1">
        <f t="shared" si="11"/>
        <v>1.3299999999999999E-2</v>
      </c>
      <c r="H321" s="22">
        <f t="shared" si="12"/>
        <v>0.48252400000000001</v>
      </c>
    </row>
    <row r="322" spans="1:8">
      <c r="A322" s="19" t="s">
        <v>736</v>
      </c>
      <c r="B322" s="15" t="s">
        <v>737</v>
      </c>
      <c r="C322" s="4" t="s">
        <v>6</v>
      </c>
      <c r="D322" s="4">
        <v>0.27</v>
      </c>
      <c r="E322" s="1">
        <v>2.6700000000000002E-2</v>
      </c>
      <c r="F322" s="1">
        <v>0</v>
      </c>
      <c r="G322" s="1">
        <f t="shared" si="11"/>
        <v>2.6700000000000002E-2</v>
      </c>
      <c r="H322" s="22">
        <f t="shared" si="12"/>
        <v>7.209000000000001E-3</v>
      </c>
    </row>
    <row r="323" spans="1:8">
      <c r="A323" s="19" t="s">
        <v>738</v>
      </c>
      <c r="B323" s="15" t="s">
        <v>739</v>
      </c>
      <c r="C323" s="4" t="s">
        <v>6</v>
      </c>
      <c r="D323" s="4">
        <v>0.68</v>
      </c>
      <c r="E323" s="1">
        <v>0.1336</v>
      </c>
      <c r="F323" s="1">
        <v>0</v>
      </c>
      <c r="G323" s="1">
        <f t="shared" si="11"/>
        <v>0.1336</v>
      </c>
      <c r="H323" s="22">
        <f t="shared" si="12"/>
        <v>9.0847999999999998E-2</v>
      </c>
    </row>
    <row r="324" spans="1:8">
      <c r="A324" s="19" t="s">
        <v>740</v>
      </c>
      <c r="B324" s="15" t="s">
        <v>741</v>
      </c>
      <c r="C324" s="4" t="s">
        <v>6</v>
      </c>
      <c r="D324" s="4">
        <v>0.97</v>
      </c>
      <c r="E324" s="1">
        <v>0.1069</v>
      </c>
      <c r="F324" s="1">
        <v>0</v>
      </c>
      <c r="G324" s="1">
        <f t="shared" si="11"/>
        <v>0.1069</v>
      </c>
      <c r="H324" s="22">
        <f t="shared" si="12"/>
        <v>0.10369299999999999</v>
      </c>
    </row>
    <row r="325" spans="1:8">
      <c r="A325" s="19" t="s">
        <v>742</v>
      </c>
      <c r="B325" s="15" t="s">
        <v>743</v>
      </c>
      <c r="C325" s="4" t="s">
        <v>6</v>
      </c>
      <c r="D325" s="4">
        <v>0.97</v>
      </c>
      <c r="E325" s="1">
        <v>5.3400000000000003E-2</v>
      </c>
      <c r="F325" s="1">
        <v>0</v>
      </c>
      <c r="G325" s="1">
        <f t="shared" si="11"/>
        <v>5.3400000000000003E-2</v>
      </c>
      <c r="H325" s="22">
        <f t="shared" si="12"/>
        <v>5.1798000000000004E-2</v>
      </c>
    </row>
    <row r="326" spans="1:8">
      <c r="A326" s="19" t="s">
        <v>744</v>
      </c>
      <c r="B326" s="15" t="s">
        <v>745</v>
      </c>
      <c r="C326" s="4" t="s">
        <v>6</v>
      </c>
      <c r="D326" s="4">
        <v>1.91</v>
      </c>
      <c r="E326" s="1">
        <v>1.06E-2</v>
      </c>
      <c r="F326" s="1">
        <v>0</v>
      </c>
      <c r="G326" s="1">
        <f t="shared" si="11"/>
        <v>1.06E-2</v>
      </c>
      <c r="H326" s="22">
        <f t="shared" si="12"/>
        <v>2.0246E-2</v>
      </c>
    </row>
    <row r="327" spans="1:8">
      <c r="A327" s="19" t="s">
        <v>746</v>
      </c>
      <c r="B327" s="15" t="s">
        <v>747</v>
      </c>
      <c r="C327" s="4" t="s">
        <v>6</v>
      </c>
      <c r="D327" s="4">
        <v>2.16</v>
      </c>
      <c r="E327" s="1">
        <v>5.3400000000000003E-2</v>
      </c>
      <c r="F327" s="1">
        <v>0</v>
      </c>
      <c r="G327" s="1">
        <f t="shared" si="11"/>
        <v>5.3400000000000003E-2</v>
      </c>
      <c r="H327" s="22">
        <f t="shared" si="12"/>
        <v>0.11534400000000002</v>
      </c>
    </row>
    <row r="328" spans="1:8">
      <c r="A328" s="19" t="s">
        <v>748</v>
      </c>
      <c r="B328" s="15" t="s">
        <v>749</v>
      </c>
      <c r="C328" s="4" t="s">
        <v>6</v>
      </c>
      <c r="D328" s="4">
        <v>7.15</v>
      </c>
      <c r="E328" s="1">
        <v>5.3400000000000003E-2</v>
      </c>
      <c r="F328" s="1">
        <v>0</v>
      </c>
      <c r="G328" s="1">
        <f t="shared" si="11"/>
        <v>5.3400000000000003E-2</v>
      </c>
      <c r="H328" s="22">
        <f t="shared" si="12"/>
        <v>0.38181000000000004</v>
      </c>
    </row>
    <row r="329" spans="1:8">
      <c r="A329" s="19" t="s">
        <v>750</v>
      </c>
      <c r="B329" s="15" t="s">
        <v>751</v>
      </c>
      <c r="C329" s="4" t="s">
        <v>6</v>
      </c>
      <c r="D329" s="4">
        <v>0.87</v>
      </c>
      <c r="E329" s="1">
        <v>5.3400000000000003E-2</v>
      </c>
      <c r="F329" s="1">
        <v>0</v>
      </c>
      <c r="G329" s="1">
        <f t="shared" si="11"/>
        <v>5.3400000000000003E-2</v>
      </c>
      <c r="H329" s="22">
        <f t="shared" si="12"/>
        <v>4.6457999999999999E-2</v>
      </c>
    </row>
    <row r="330" spans="1:8">
      <c r="A330" s="19" t="s">
        <v>752</v>
      </c>
      <c r="B330" s="15" t="s">
        <v>753</v>
      </c>
      <c r="C330" s="4" t="s">
        <v>6</v>
      </c>
      <c r="D330" s="4">
        <v>16.32</v>
      </c>
      <c r="E330" s="1">
        <v>5.3400000000000003E-2</v>
      </c>
      <c r="F330" s="1">
        <v>0</v>
      </c>
      <c r="G330" s="1">
        <f t="shared" si="11"/>
        <v>5.3400000000000003E-2</v>
      </c>
      <c r="H330" s="22">
        <f t="shared" si="12"/>
        <v>0.87148800000000004</v>
      </c>
    </row>
    <row r="331" spans="1:8">
      <c r="A331" s="19" t="s">
        <v>754</v>
      </c>
      <c r="B331" s="15" t="s">
        <v>755</v>
      </c>
      <c r="C331" s="4" t="s">
        <v>6</v>
      </c>
      <c r="D331" s="4">
        <v>7.63</v>
      </c>
      <c r="E331" s="1">
        <v>1.06E-2</v>
      </c>
      <c r="F331" s="1">
        <v>0</v>
      </c>
      <c r="G331" s="1">
        <f t="shared" si="11"/>
        <v>1.06E-2</v>
      </c>
      <c r="H331" s="22">
        <f t="shared" si="12"/>
        <v>8.0878000000000005E-2</v>
      </c>
    </row>
    <row r="332" spans="1:8">
      <c r="A332" s="19" t="s">
        <v>756</v>
      </c>
      <c r="B332" s="15" t="s">
        <v>757</v>
      </c>
      <c r="C332" s="4" t="s">
        <v>6</v>
      </c>
      <c r="D332" s="4">
        <v>1.94</v>
      </c>
      <c r="E332" s="1">
        <v>3.56E-2</v>
      </c>
      <c r="F332" s="1">
        <v>0</v>
      </c>
      <c r="G332" s="1">
        <f t="shared" si="11"/>
        <v>3.56E-2</v>
      </c>
      <c r="H332" s="22">
        <f t="shared" si="12"/>
        <v>6.9064E-2</v>
      </c>
    </row>
    <row r="333" spans="1:8">
      <c r="A333" s="19" t="s">
        <v>758</v>
      </c>
      <c r="B333" s="15" t="s">
        <v>759</v>
      </c>
      <c r="C333" s="4" t="s">
        <v>6</v>
      </c>
      <c r="D333" s="4">
        <v>14.15</v>
      </c>
      <c r="E333" s="1">
        <v>1.06E-2</v>
      </c>
      <c r="F333" s="1">
        <v>0</v>
      </c>
      <c r="G333" s="1">
        <f t="shared" si="11"/>
        <v>1.06E-2</v>
      </c>
      <c r="H333" s="22">
        <f t="shared" si="12"/>
        <v>0.14999000000000001</v>
      </c>
    </row>
    <row r="334" spans="1:8">
      <c r="A334" s="19" t="s">
        <v>760</v>
      </c>
      <c r="B334" s="15" t="s">
        <v>761</v>
      </c>
      <c r="C334" s="4" t="s">
        <v>6</v>
      </c>
      <c r="D334" s="4">
        <v>17.89</v>
      </c>
      <c r="E334" s="1">
        <v>1.06E-2</v>
      </c>
      <c r="F334" s="1">
        <v>0</v>
      </c>
      <c r="G334" s="1">
        <f t="shared" si="11"/>
        <v>1.06E-2</v>
      </c>
      <c r="H334" s="22">
        <f t="shared" si="12"/>
        <v>0.189634</v>
      </c>
    </row>
    <row r="335" spans="1:8">
      <c r="A335" s="19" t="s">
        <v>762</v>
      </c>
      <c r="B335" s="15" t="s">
        <v>763</v>
      </c>
      <c r="C335" s="4" t="s">
        <v>6</v>
      </c>
      <c r="D335" s="4">
        <v>14.67</v>
      </c>
      <c r="E335" s="1">
        <v>1.06E-2</v>
      </c>
      <c r="F335" s="1">
        <v>0</v>
      </c>
      <c r="G335" s="1">
        <f t="shared" si="11"/>
        <v>1.06E-2</v>
      </c>
      <c r="H335" s="22">
        <f t="shared" si="12"/>
        <v>0.155502</v>
      </c>
    </row>
    <row r="336" spans="1:8">
      <c r="A336" s="19" t="s">
        <v>764</v>
      </c>
      <c r="B336" s="15" t="s">
        <v>765</v>
      </c>
      <c r="C336" s="4" t="s">
        <v>6</v>
      </c>
      <c r="D336" s="4">
        <v>1.32</v>
      </c>
      <c r="E336" s="1">
        <v>1.06E-2</v>
      </c>
      <c r="F336" s="1">
        <v>0</v>
      </c>
      <c r="G336" s="1">
        <f t="shared" si="11"/>
        <v>1.06E-2</v>
      </c>
      <c r="H336" s="22">
        <f t="shared" si="12"/>
        <v>1.3992000000000001E-2</v>
      </c>
    </row>
    <row r="337" spans="1:8">
      <c r="A337" s="19" t="s">
        <v>766</v>
      </c>
      <c r="B337" s="15" t="s">
        <v>767</v>
      </c>
      <c r="C337" s="4" t="s">
        <v>6</v>
      </c>
      <c r="D337" s="4">
        <v>26.04</v>
      </c>
      <c r="E337" s="1">
        <v>5.3400000000000003E-2</v>
      </c>
      <c r="F337" s="1">
        <v>0</v>
      </c>
      <c r="G337" s="1">
        <f t="shared" si="11"/>
        <v>5.3400000000000003E-2</v>
      </c>
      <c r="H337" s="22">
        <f t="shared" si="12"/>
        <v>1.390536</v>
      </c>
    </row>
    <row r="338" spans="1:8">
      <c r="A338" s="19" t="s">
        <v>768</v>
      </c>
      <c r="B338" s="15" t="s">
        <v>769</v>
      </c>
      <c r="C338" s="4" t="s">
        <v>6</v>
      </c>
      <c r="D338" s="4">
        <v>13.98</v>
      </c>
      <c r="E338" s="1">
        <v>5.3400000000000003E-2</v>
      </c>
      <c r="F338" s="1">
        <v>0</v>
      </c>
      <c r="G338" s="1">
        <f t="shared" si="11"/>
        <v>5.3400000000000003E-2</v>
      </c>
      <c r="H338" s="22">
        <f t="shared" si="12"/>
        <v>0.74653200000000008</v>
      </c>
    </row>
    <row r="339" spans="1:8">
      <c r="A339" s="19" t="s">
        <v>770</v>
      </c>
      <c r="B339" s="15" t="s">
        <v>771</v>
      </c>
      <c r="C339" s="4" t="s">
        <v>6</v>
      </c>
      <c r="D339" s="4">
        <v>28.05</v>
      </c>
      <c r="E339" s="1">
        <v>5.3400000000000003E-2</v>
      </c>
      <c r="F339" s="1">
        <v>0</v>
      </c>
      <c r="G339" s="1">
        <f t="shared" si="11"/>
        <v>5.3400000000000003E-2</v>
      </c>
      <c r="H339" s="22">
        <f t="shared" si="12"/>
        <v>1.49787</v>
      </c>
    </row>
    <row r="340" spans="1:8">
      <c r="A340" s="19" t="s">
        <v>772</v>
      </c>
      <c r="B340" s="15" t="s">
        <v>773</v>
      </c>
      <c r="C340" s="4" t="s">
        <v>6</v>
      </c>
      <c r="D340" s="4">
        <v>3.67</v>
      </c>
      <c r="E340" s="1">
        <v>1.06E-2</v>
      </c>
      <c r="F340" s="1">
        <v>1</v>
      </c>
      <c r="G340" s="1">
        <f t="shared" si="11"/>
        <v>1.0706E-2</v>
      </c>
      <c r="H340" s="22">
        <f t="shared" si="12"/>
        <v>3.9291020000000003E-2</v>
      </c>
    </row>
    <row r="341" spans="1:8">
      <c r="A341" s="19" t="s">
        <v>774</v>
      </c>
      <c r="B341" s="15" t="s">
        <v>775</v>
      </c>
      <c r="C341" s="4" t="s">
        <v>6</v>
      </c>
      <c r="D341" s="4">
        <v>15.86</v>
      </c>
      <c r="E341" s="1">
        <v>1.06E-2</v>
      </c>
      <c r="F341" s="1">
        <v>0</v>
      </c>
      <c r="G341" s="1">
        <f t="shared" si="11"/>
        <v>1.06E-2</v>
      </c>
      <c r="H341" s="22">
        <f t="shared" si="12"/>
        <v>0.16811599999999999</v>
      </c>
    </row>
    <row r="342" spans="1:8">
      <c r="A342" s="19" t="s">
        <v>776</v>
      </c>
      <c r="B342" s="15" t="s">
        <v>777</v>
      </c>
      <c r="C342" s="4" t="s">
        <v>6</v>
      </c>
      <c r="D342" s="4">
        <v>2.82</v>
      </c>
      <c r="E342" s="1">
        <v>0.96199999999999997</v>
      </c>
      <c r="F342" s="1">
        <v>0</v>
      </c>
      <c r="G342" s="1">
        <f t="shared" si="11"/>
        <v>0.96199999999999997</v>
      </c>
      <c r="H342" s="22">
        <f t="shared" si="12"/>
        <v>2.7128399999999999</v>
      </c>
    </row>
    <row r="343" spans="1:8">
      <c r="A343" s="19" t="s">
        <v>609</v>
      </c>
      <c r="B343" s="15" t="s">
        <v>610</v>
      </c>
      <c r="C343" s="4" t="s">
        <v>6</v>
      </c>
      <c r="D343" s="4">
        <v>0.47</v>
      </c>
      <c r="E343" s="1">
        <v>8.5500000000000007E-2</v>
      </c>
      <c r="F343" s="1">
        <v>0</v>
      </c>
      <c r="G343" s="1">
        <f t="shared" si="11"/>
        <v>8.5500000000000007E-2</v>
      </c>
      <c r="H343" s="22">
        <f t="shared" si="12"/>
        <v>4.0184999999999998E-2</v>
      </c>
    </row>
    <row r="344" spans="1:8">
      <c r="A344" s="19" t="s">
        <v>778</v>
      </c>
      <c r="B344" s="15" t="s">
        <v>779</v>
      </c>
      <c r="C344" s="4" t="s">
        <v>6</v>
      </c>
      <c r="D344" s="4">
        <v>8.0500000000000007</v>
      </c>
      <c r="E344" s="1">
        <v>1.06E-2</v>
      </c>
      <c r="F344" s="1">
        <v>0</v>
      </c>
      <c r="G344" s="1">
        <f t="shared" si="11"/>
        <v>1.06E-2</v>
      </c>
      <c r="H344" s="22">
        <f t="shared" si="12"/>
        <v>8.5330000000000003E-2</v>
      </c>
    </row>
    <row r="345" spans="1:8">
      <c r="A345" s="19" t="s">
        <v>780</v>
      </c>
      <c r="B345" s="15" t="s">
        <v>781</v>
      </c>
      <c r="C345" s="4" t="s">
        <v>6</v>
      </c>
      <c r="D345" s="4">
        <v>40.630000000000003</v>
      </c>
      <c r="E345" s="1">
        <v>1.06E-2</v>
      </c>
      <c r="F345" s="1">
        <v>0</v>
      </c>
      <c r="G345" s="1">
        <f t="shared" si="11"/>
        <v>1.06E-2</v>
      </c>
      <c r="H345" s="22">
        <f t="shared" si="12"/>
        <v>0.43067800000000001</v>
      </c>
    </row>
    <row r="346" spans="1:8">
      <c r="A346" s="19" t="s">
        <v>782</v>
      </c>
      <c r="B346" s="15" t="s">
        <v>783</v>
      </c>
      <c r="C346" s="4" t="s">
        <v>6</v>
      </c>
      <c r="D346" s="4">
        <v>2.83</v>
      </c>
      <c r="E346" s="1">
        <v>1.06E-2</v>
      </c>
      <c r="F346" s="1">
        <v>0</v>
      </c>
      <c r="G346" s="1">
        <f t="shared" si="11"/>
        <v>1.06E-2</v>
      </c>
      <c r="H346" s="22">
        <f t="shared" si="12"/>
        <v>2.9998E-2</v>
      </c>
    </row>
    <row r="347" spans="1:8">
      <c r="A347" s="19" t="s">
        <v>784</v>
      </c>
      <c r="B347" s="15" t="s">
        <v>785</v>
      </c>
      <c r="C347" s="4" t="s">
        <v>6</v>
      </c>
      <c r="D347" s="4">
        <v>0.04</v>
      </c>
      <c r="E347" s="1">
        <v>1.1200000000000001</v>
      </c>
      <c r="F347" s="1">
        <v>0</v>
      </c>
      <c r="G347" s="1">
        <f t="shared" si="11"/>
        <v>1.1200000000000001</v>
      </c>
      <c r="H347" s="22">
        <f t="shared" si="12"/>
        <v>4.4800000000000006E-2</v>
      </c>
    </row>
    <row r="348" spans="1:8">
      <c r="A348" s="19" t="s">
        <v>786</v>
      </c>
      <c r="B348" s="15" t="s">
        <v>787</v>
      </c>
      <c r="C348" s="4" t="s">
        <v>6</v>
      </c>
      <c r="D348" s="4">
        <v>5.23</v>
      </c>
      <c r="E348" s="1">
        <v>3.2000000000000001E-2</v>
      </c>
      <c r="F348" s="1">
        <v>1</v>
      </c>
      <c r="G348" s="1">
        <f t="shared" si="11"/>
        <v>3.2320000000000002E-2</v>
      </c>
      <c r="H348" s="22">
        <f t="shared" si="12"/>
        <v>0.16903360000000003</v>
      </c>
    </row>
    <row r="349" spans="1:8">
      <c r="A349" s="19" t="s">
        <v>788</v>
      </c>
      <c r="B349" s="15" t="s">
        <v>789</v>
      </c>
      <c r="C349" s="4" t="s">
        <v>6</v>
      </c>
      <c r="D349" s="4">
        <v>2.02</v>
      </c>
      <c r="E349" s="1">
        <v>2.6700000000000002E-2</v>
      </c>
      <c r="F349" s="1">
        <v>0</v>
      </c>
      <c r="G349" s="1">
        <f t="shared" si="11"/>
        <v>2.6700000000000002E-2</v>
      </c>
      <c r="H349" s="22">
        <f t="shared" si="12"/>
        <v>5.3934000000000003E-2</v>
      </c>
    </row>
    <row r="350" spans="1:8">
      <c r="A350" s="19" t="s">
        <v>790</v>
      </c>
      <c r="B350" s="15" t="s">
        <v>791</v>
      </c>
      <c r="C350" s="4" t="s">
        <v>6</v>
      </c>
      <c r="D350" s="4">
        <v>59.56</v>
      </c>
      <c r="E350" s="1">
        <v>1.06E-2</v>
      </c>
      <c r="F350" s="1">
        <v>0</v>
      </c>
      <c r="G350" s="1">
        <f t="shared" si="11"/>
        <v>1.06E-2</v>
      </c>
      <c r="H350" s="22">
        <f t="shared" si="12"/>
        <v>0.63133600000000001</v>
      </c>
    </row>
    <row r="351" spans="1:8">
      <c r="A351" s="19" t="s">
        <v>792</v>
      </c>
      <c r="B351" s="15" t="s">
        <v>793</v>
      </c>
      <c r="C351" s="4" t="s">
        <v>6</v>
      </c>
      <c r="D351" s="4">
        <v>30.6</v>
      </c>
      <c r="E351" s="1">
        <v>0.1188</v>
      </c>
      <c r="F351" s="1">
        <v>0</v>
      </c>
      <c r="G351" s="1">
        <f t="shared" si="11"/>
        <v>0.1188</v>
      </c>
      <c r="H351" s="22">
        <f t="shared" si="12"/>
        <v>3.6352800000000003</v>
      </c>
    </row>
    <row r="352" spans="1:8">
      <c r="A352" s="19" t="s">
        <v>794</v>
      </c>
      <c r="B352" s="15" t="s">
        <v>532</v>
      </c>
      <c r="C352" s="4" t="s">
        <v>0</v>
      </c>
      <c r="D352" s="4">
        <v>74.23</v>
      </c>
      <c r="E352" s="1">
        <v>1.06E-2</v>
      </c>
      <c r="F352" s="1">
        <v>0</v>
      </c>
      <c r="G352" s="1">
        <f t="shared" si="11"/>
        <v>1.06E-2</v>
      </c>
      <c r="H352" s="22">
        <f t="shared" si="12"/>
        <v>0.78683800000000004</v>
      </c>
    </row>
    <row r="353" spans="1:8">
      <c r="A353" s="19" t="s">
        <v>581</v>
      </c>
      <c r="B353" s="15" t="s">
        <v>582</v>
      </c>
      <c r="C353" s="4" t="s">
        <v>19</v>
      </c>
      <c r="D353" s="4">
        <v>15.0228</v>
      </c>
      <c r="E353" s="1">
        <v>0.64</v>
      </c>
      <c r="F353" s="1">
        <v>0</v>
      </c>
      <c r="G353" s="1">
        <f t="shared" ref="G353:G358" si="13">E353*(1+F353/100)</f>
        <v>0.64</v>
      </c>
      <c r="H353" s="22">
        <f t="shared" ref="H353:H358" si="14">G353*D353</f>
        <v>9.614592</v>
      </c>
    </row>
    <row r="354" spans="1:8">
      <c r="A354" s="19" t="s">
        <v>795</v>
      </c>
      <c r="B354" s="15" t="s">
        <v>796</v>
      </c>
      <c r="C354" s="4" t="s">
        <v>16</v>
      </c>
      <c r="D354" s="4">
        <v>200.43600000000001</v>
      </c>
      <c r="E354" s="1">
        <v>0.01</v>
      </c>
      <c r="F354" s="1">
        <v>0</v>
      </c>
      <c r="G354" s="1">
        <f t="shared" si="13"/>
        <v>0.01</v>
      </c>
      <c r="H354" s="22">
        <f t="shared" si="14"/>
        <v>2.0043600000000001</v>
      </c>
    </row>
    <row r="355" spans="1:8">
      <c r="A355" s="19" t="s">
        <v>797</v>
      </c>
      <c r="B355" s="15" t="s">
        <v>798</v>
      </c>
      <c r="C355" s="4" t="s">
        <v>16</v>
      </c>
      <c r="D355" s="4">
        <v>215.3715</v>
      </c>
      <c r="E355" s="1">
        <v>3.4000000000000002E-2</v>
      </c>
      <c r="F355" s="1">
        <v>0</v>
      </c>
      <c r="G355" s="1">
        <f t="shared" si="13"/>
        <v>3.4000000000000002E-2</v>
      </c>
      <c r="H355" s="22">
        <f t="shared" si="14"/>
        <v>7.3226310000000003</v>
      </c>
    </row>
    <row r="356" spans="1:8">
      <c r="A356" s="19" t="s">
        <v>799</v>
      </c>
      <c r="B356" s="15" t="s">
        <v>800</v>
      </c>
      <c r="C356" s="4" t="s">
        <v>19</v>
      </c>
      <c r="D356" s="4">
        <v>24.103200000000001</v>
      </c>
      <c r="E356" s="1">
        <v>0.11</v>
      </c>
      <c r="F356" s="1">
        <v>0</v>
      </c>
      <c r="G356" s="1">
        <f t="shared" si="13"/>
        <v>0.11</v>
      </c>
      <c r="H356" s="22">
        <f t="shared" si="14"/>
        <v>2.6513520000000002</v>
      </c>
    </row>
    <row r="357" spans="1:8">
      <c r="A357" s="19" t="s">
        <v>801</v>
      </c>
      <c r="B357" s="15" t="s">
        <v>802</v>
      </c>
      <c r="C357" s="4" t="s">
        <v>16</v>
      </c>
      <c r="D357" s="4">
        <v>51.517200000000003</v>
      </c>
      <c r="E357" s="1">
        <v>4.3999999999999997E-2</v>
      </c>
      <c r="F357" s="1">
        <v>0</v>
      </c>
      <c r="G357" s="1">
        <f t="shared" si="13"/>
        <v>4.3999999999999997E-2</v>
      </c>
      <c r="H357" s="22">
        <f t="shared" si="14"/>
        <v>2.2667568</v>
      </c>
    </row>
    <row r="358" spans="1:8">
      <c r="A358" s="19" t="s">
        <v>803</v>
      </c>
      <c r="B358" s="15" t="s">
        <v>804</v>
      </c>
      <c r="C358" s="4" t="s">
        <v>16</v>
      </c>
      <c r="D358" s="4">
        <v>47.588099999999997</v>
      </c>
      <c r="E358" s="1">
        <v>4.3999999999999997E-2</v>
      </c>
      <c r="F358" s="1">
        <v>0</v>
      </c>
      <c r="G358" s="1">
        <f t="shared" si="13"/>
        <v>4.3999999999999997E-2</v>
      </c>
      <c r="H358" s="22">
        <f t="shared" si="14"/>
        <v>2.0938763999999996</v>
      </c>
    </row>
    <row r="359" spans="1:8">
      <c r="G359" s="2" t="s">
        <v>534</v>
      </c>
      <c r="H359" s="27">
        <f>TRUNC(SUM(H289:H358),2)</f>
        <v>279.76</v>
      </c>
    </row>
    <row r="361" spans="1:8" ht="60">
      <c r="A361" s="17" t="s">
        <v>43</v>
      </c>
      <c r="B361" s="13" t="s">
        <v>44</v>
      </c>
      <c r="C361" s="3" t="s">
        <v>19</v>
      </c>
    </row>
    <row r="362" spans="1:8">
      <c r="A362" s="18" t="s">
        <v>523</v>
      </c>
      <c r="B362" s="14" t="s">
        <v>524</v>
      </c>
      <c r="C362" s="5" t="s">
        <v>525</v>
      </c>
      <c r="D362" s="5" t="s">
        <v>526</v>
      </c>
      <c r="E362" s="6" t="s">
        <v>527</v>
      </c>
      <c r="F362" s="6" t="s">
        <v>528</v>
      </c>
      <c r="G362" s="6" t="s">
        <v>529</v>
      </c>
      <c r="H362" s="23" t="s">
        <v>530</v>
      </c>
    </row>
    <row r="363" spans="1:8">
      <c r="A363" s="19" t="s">
        <v>543</v>
      </c>
      <c r="B363" s="15" t="s">
        <v>544</v>
      </c>
      <c r="C363" s="4" t="s">
        <v>13</v>
      </c>
      <c r="D363" s="4">
        <v>10.49</v>
      </c>
      <c r="E363" s="1">
        <v>2</v>
      </c>
      <c r="F363" s="1">
        <v>3</v>
      </c>
      <c r="G363" s="1">
        <f>E363*(1+F363/100)</f>
        <v>2.06</v>
      </c>
      <c r="H363" s="22">
        <f>G363*D363</f>
        <v>21.609400000000001</v>
      </c>
    </row>
    <row r="364" spans="1:8">
      <c r="A364" s="19" t="s">
        <v>805</v>
      </c>
      <c r="B364" s="15" t="s">
        <v>532</v>
      </c>
      <c r="C364" s="4" t="s">
        <v>0</v>
      </c>
      <c r="D364" s="4">
        <v>173.25</v>
      </c>
      <c r="E364" s="1">
        <v>1</v>
      </c>
      <c r="F364" s="1">
        <v>0</v>
      </c>
      <c r="G364" s="1">
        <f>E364*(1+F364/100)</f>
        <v>1</v>
      </c>
      <c r="H364" s="22">
        <f>G364*D364</f>
        <v>173.25</v>
      </c>
    </row>
    <row r="365" spans="1:8">
      <c r="G365" s="2" t="s">
        <v>534</v>
      </c>
      <c r="H365" s="27">
        <f>TRUNC(SUM(H363:H364),2)</f>
        <v>194.85</v>
      </c>
    </row>
    <row r="367" spans="1:8" ht="90">
      <c r="A367" s="17" t="s">
        <v>64</v>
      </c>
      <c r="B367" s="13" t="s">
        <v>65</v>
      </c>
      <c r="C367" s="3" t="s">
        <v>19</v>
      </c>
    </row>
    <row r="368" spans="1:8">
      <c r="A368" s="18" t="s">
        <v>523</v>
      </c>
      <c r="B368" s="14" t="s">
        <v>524</v>
      </c>
      <c r="C368" s="5" t="s">
        <v>525</v>
      </c>
      <c r="D368" s="5" t="s">
        <v>526</v>
      </c>
      <c r="E368" s="6" t="s">
        <v>527</v>
      </c>
      <c r="F368" s="6" t="s">
        <v>528</v>
      </c>
      <c r="G368" s="6" t="s">
        <v>529</v>
      </c>
      <c r="H368" s="23" t="s">
        <v>530</v>
      </c>
    </row>
    <row r="369" spans="1:8">
      <c r="A369" s="19" t="s">
        <v>806</v>
      </c>
      <c r="B369" s="15" t="s">
        <v>807</v>
      </c>
      <c r="C369" s="4" t="s">
        <v>13</v>
      </c>
      <c r="D369" s="4">
        <v>14.36</v>
      </c>
      <c r="E369" s="1">
        <v>0.35</v>
      </c>
      <c r="F369" s="1">
        <v>3</v>
      </c>
      <c r="G369" s="1">
        <f>E369*(1+F369/100)</f>
        <v>0.36049999999999999</v>
      </c>
      <c r="H369" s="22">
        <f>G369*D369</f>
        <v>5.1767799999999999</v>
      </c>
    </row>
    <row r="370" spans="1:8">
      <c r="A370" s="19" t="s">
        <v>543</v>
      </c>
      <c r="B370" s="15" t="s">
        <v>544</v>
      </c>
      <c r="C370" s="4" t="s">
        <v>13</v>
      </c>
      <c r="D370" s="4">
        <v>10.49</v>
      </c>
      <c r="E370" s="1">
        <v>0.17499999999999999</v>
      </c>
      <c r="F370" s="1">
        <v>3</v>
      </c>
      <c r="G370" s="1">
        <f>E370*(1+F370/100)</f>
        <v>0.18024999999999999</v>
      </c>
      <c r="H370" s="22">
        <f>G370*D370</f>
        <v>1.8908225000000001</v>
      </c>
    </row>
    <row r="371" spans="1:8">
      <c r="A371" s="19" t="s">
        <v>808</v>
      </c>
      <c r="B371" s="15" t="s">
        <v>809</v>
      </c>
      <c r="C371" s="4" t="s">
        <v>6</v>
      </c>
      <c r="D371" s="4">
        <v>0.72</v>
      </c>
      <c r="E371" s="1">
        <v>0.5</v>
      </c>
      <c r="F371" s="1">
        <v>0</v>
      </c>
      <c r="G371" s="1">
        <f>E371*(1+F371/100)</f>
        <v>0.5</v>
      </c>
      <c r="H371" s="22">
        <f>G371*D371</f>
        <v>0.36</v>
      </c>
    </row>
    <row r="372" spans="1:8">
      <c r="A372" s="19" t="s">
        <v>810</v>
      </c>
      <c r="B372" s="15" t="s">
        <v>811</v>
      </c>
      <c r="C372" s="4" t="s">
        <v>6</v>
      </c>
      <c r="D372" s="4">
        <v>188.45</v>
      </c>
      <c r="E372" s="1">
        <v>1.2E-2</v>
      </c>
      <c r="F372" s="1">
        <v>0</v>
      </c>
      <c r="G372" s="1">
        <f>E372*(1+F372/100)</f>
        <v>1.2E-2</v>
      </c>
      <c r="H372" s="22">
        <f>G372*D372</f>
        <v>2.2614000000000001</v>
      </c>
    </row>
    <row r="373" spans="1:8">
      <c r="A373" s="19" t="s">
        <v>812</v>
      </c>
      <c r="B373" s="15" t="s">
        <v>813</v>
      </c>
      <c r="C373" s="4" t="s">
        <v>814</v>
      </c>
      <c r="D373" s="4">
        <v>21.46</v>
      </c>
      <c r="E373" s="1">
        <v>0.04</v>
      </c>
      <c r="F373" s="1">
        <v>0</v>
      </c>
      <c r="G373" s="1">
        <f>E373*(1+F373/100)</f>
        <v>0.04</v>
      </c>
      <c r="H373" s="22">
        <f>G373*D373</f>
        <v>0.85840000000000005</v>
      </c>
    </row>
    <row r="374" spans="1:8">
      <c r="G374" s="2" t="s">
        <v>534</v>
      </c>
      <c r="H374" s="27">
        <f>TRUNC(SUM(H369:H373),2)</f>
        <v>10.54</v>
      </c>
    </row>
    <row r="376" spans="1:8" ht="60">
      <c r="A376" s="17" t="s">
        <v>17</v>
      </c>
      <c r="B376" s="13" t="s">
        <v>18</v>
      </c>
      <c r="C376" s="3" t="s">
        <v>19</v>
      </c>
    </row>
    <row r="377" spans="1:8">
      <c r="A377" s="18" t="s">
        <v>523</v>
      </c>
      <c r="B377" s="14" t="s">
        <v>524</v>
      </c>
      <c r="C377" s="5" t="s">
        <v>525</v>
      </c>
      <c r="D377" s="5" t="s">
        <v>526</v>
      </c>
      <c r="E377" s="6" t="s">
        <v>527</v>
      </c>
      <c r="F377" s="6" t="s">
        <v>528</v>
      </c>
      <c r="G377" s="6" t="s">
        <v>529</v>
      </c>
      <c r="H377" s="23" t="s">
        <v>530</v>
      </c>
    </row>
    <row r="378" spans="1:8">
      <c r="A378" s="19" t="s">
        <v>543</v>
      </c>
      <c r="B378" s="15" t="s">
        <v>544</v>
      </c>
      <c r="C378" s="4" t="s">
        <v>13</v>
      </c>
      <c r="D378" s="4">
        <v>10.49</v>
      </c>
      <c r="E378" s="1">
        <v>0.5</v>
      </c>
      <c r="F378" s="1">
        <v>3</v>
      </c>
      <c r="G378" s="1">
        <f>E378*(1+F378/100)</f>
        <v>0.51500000000000001</v>
      </c>
      <c r="H378" s="22">
        <f>G378*D378</f>
        <v>5.4023500000000002</v>
      </c>
    </row>
    <row r="379" spans="1:8">
      <c r="A379" s="19" t="s">
        <v>815</v>
      </c>
      <c r="B379" s="15" t="s">
        <v>816</v>
      </c>
      <c r="C379" s="4" t="s">
        <v>13</v>
      </c>
      <c r="D379" s="4">
        <v>57.3994</v>
      </c>
      <c r="E379" s="1">
        <v>1.6E-2</v>
      </c>
      <c r="F379" s="1">
        <v>0</v>
      </c>
      <c r="G379" s="1">
        <f>E379*(1+F379/100)</f>
        <v>1.6E-2</v>
      </c>
      <c r="H379" s="22">
        <f>G379*D379</f>
        <v>0.91839040000000005</v>
      </c>
    </row>
    <row r="380" spans="1:8">
      <c r="A380" s="19" t="s">
        <v>817</v>
      </c>
      <c r="B380" s="15" t="s">
        <v>818</v>
      </c>
      <c r="C380" s="4" t="s">
        <v>13</v>
      </c>
      <c r="D380" s="4">
        <v>27.628</v>
      </c>
      <c r="E380" s="1">
        <v>4.0000000000000001E-3</v>
      </c>
      <c r="F380" s="1">
        <v>0</v>
      </c>
      <c r="G380" s="1">
        <f>E380*(1+F380/100)</f>
        <v>4.0000000000000001E-3</v>
      </c>
      <c r="H380" s="22">
        <f>G380*D380</f>
        <v>0.110512</v>
      </c>
    </row>
    <row r="381" spans="1:8">
      <c r="G381" s="2" t="s">
        <v>534</v>
      </c>
      <c r="H381" s="27">
        <f>TRUNC(SUM(H378:H380),2)</f>
        <v>6.43</v>
      </c>
    </row>
    <row r="383" spans="1:8" ht="90">
      <c r="A383" s="17" t="s">
        <v>60</v>
      </c>
      <c r="B383" s="13" t="s">
        <v>61</v>
      </c>
      <c r="C383" s="3" t="s">
        <v>32</v>
      </c>
    </row>
    <row r="384" spans="1:8">
      <c r="A384" s="18" t="s">
        <v>523</v>
      </c>
      <c r="B384" s="14" t="s">
        <v>524</v>
      </c>
      <c r="C384" s="5" t="s">
        <v>525</v>
      </c>
      <c r="D384" s="5" t="s">
        <v>526</v>
      </c>
      <c r="E384" s="6" t="s">
        <v>527</v>
      </c>
      <c r="F384" s="6" t="s">
        <v>528</v>
      </c>
      <c r="G384" s="6" t="s">
        <v>529</v>
      </c>
      <c r="H384" s="23" t="s">
        <v>530</v>
      </c>
    </row>
    <row r="385" spans="1:8">
      <c r="A385" s="19" t="s">
        <v>819</v>
      </c>
      <c r="B385" s="15" t="s">
        <v>820</v>
      </c>
      <c r="C385" s="4" t="s">
        <v>6</v>
      </c>
      <c r="D385" s="4">
        <v>44404.03</v>
      </c>
      <c r="E385" s="1">
        <v>5.8400000000000001E-2</v>
      </c>
      <c r="F385" s="1">
        <v>0</v>
      </c>
      <c r="G385" s="1">
        <f>E385*(1+F385/100)</f>
        <v>5.8400000000000001E-2</v>
      </c>
      <c r="H385" s="22">
        <f>G385*D385</f>
        <v>2593.1953519999997</v>
      </c>
    </row>
    <row r="386" spans="1:8">
      <c r="A386" s="19" t="s">
        <v>821</v>
      </c>
      <c r="B386" s="15" t="s">
        <v>822</v>
      </c>
      <c r="C386" s="4" t="s">
        <v>3</v>
      </c>
      <c r="D386" s="4">
        <v>12.29</v>
      </c>
      <c r="E386" s="1">
        <v>3.21</v>
      </c>
      <c r="F386" s="1">
        <v>0</v>
      </c>
      <c r="G386" s="1">
        <f>E386*(1+F386/100)</f>
        <v>3.21</v>
      </c>
      <c r="H386" s="22">
        <f>G386*D386</f>
        <v>39.450899999999997</v>
      </c>
    </row>
    <row r="387" spans="1:8">
      <c r="G387" s="2" t="s">
        <v>534</v>
      </c>
      <c r="H387" s="27">
        <f>TRUNC(SUM(H385:H386),2)</f>
        <v>2632.64</v>
      </c>
    </row>
    <row r="389" spans="1:8" ht="75">
      <c r="A389" s="17" t="s">
        <v>52</v>
      </c>
      <c r="B389" s="13" t="s">
        <v>53</v>
      </c>
      <c r="C389" s="3" t="s">
        <v>47</v>
      </c>
    </row>
    <row r="390" spans="1:8">
      <c r="A390" s="18" t="s">
        <v>523</v>
      </c>
      <c r="B390" s="14" t="s">
        <v>524</v>
      </c>
      <c r="C390" s="5" t="s">
        <v>525</v>
      </c>
      <c r="D390" s="5" t="s">
        <v>526</v>
      </c>
      <c r="E390" s="6" t="s">
        <v>527</v>
      </c>
      <c r="F390" s="6" t="s">
        <v>528</v>
      </c>
      <c r="G390" s="6" t="s">
        <v>529</v>
      </c>
      <c r="H390" s="23" t="s">
        <v>530</v>
      </c>
    </row>
    <row r="391" spans="1:8">
      <c r="A391" s="19" t="s">
        <v>823</v>
      </c>
      <c r="B391" s="15" t="s">
        <v>824</v>
      </c>
      <c r="C391" s="4" t="s">
        <v>13</v>
      </c>
      <c r="D391" s="4">
        <v>80.498999999999995</v>
      </c>
      <c r="E391" s="1">
        <v>2.5000000000000001E-2</v>
      </c>
      <c r="F391" s="1">
        <v>0</v>
      </c>
      <c r="G391" s="1">
        <f>E391*(1+F391/100)</f>
        <v>2.5000000000000001E-2</v>
      </c>
      <c r="H391" s="22">
        <f>G391*D391</f>
        <v>2.0124749999999998</v>
      </c>
    </row>
    <row r="392" spans="1:8">
      <c r="G392" s="2" t="s">
        <v>534</v>
      </c>
      <c r="H392" s="27">
        <f>TRUNC(SUM(H391:H391),2)</f>
        <v>2.0099999999999998</v>
      </c>
    </row>
    <row r="394" spans="1:8" ht="45">
      <c r="A394" s="17" t="s">
        <v>56</v>
      </c>
      <c r="B394" s="13" t="s">
        <v>57</v>
      </c>
      <c r="C394" s="3" t="s">
        <v>6</v>
      </c>
    </row>
    <row r="395" spans="1:8">
      <c r="A395" s="18" t="s">
        <v>523</v>
      </c>
      <c r="B395" s="14" t="s">
        <v>524</v>
      </c>
      <c r="C395" s="5" t="s">
        <v>525</v>
      </c>
      <c r="D395" s="5" t="s">
        <v>526</v>
      </c>
      <c r="E395" s="6" t="s">
        <v>527</v>
      </c>
      <c r="F395" s="6" t="s">
        <v>528</v>
      </c>
      <c r="G395" s="6" t="s">
        <v>529</v>
      </c>
      <c r="H395" s="23" t="s">
        <v>530</v>
      </c>
    </row>
    <row r="396" spans="1:8">
      <c r="A396" s="19" t="s">
        <v>543</v>
      </c>
      <c r="B396" s="15" t="s">
        <v>544</v>
      </c>
      <c r="C396" s="4" t="s">
        <v>13</v>
      </c>
      <c r="D396" s="4">
        <v>10.49</v>
      </c>
      <c r="E396" s="1">
        <v>2.2799999999999998</v>
      </c>
      <c r="F396" s="1">
        <v>3</v>
      </c>
      <c r="G396" s="1">
        <f>E396*(1+F396/100)</f>
        <v>2.3483999999999998</v>
      </c>
      <c r="H396" s="22">
        <f>G396*D396</f>
        <v>24.634715999999997</v>
      </c>
    </row>
    <row r="397" spans="1:8">
      <c r="A397" s="19" t="s">
        <v>825</v>
      </c>
      <c r="B397" s="15" t="s">
        <v>826</v>
      </c>
      <c r="C397" s="4" t="s">
        <v>13</v>
      </c>
      <c r="D397" s="4">
        <v>29.1707</v>
      </c>
      <c r="E397" s="1">
        <v>2.2799999999999998</v>
      </c>
      <c r="F397" s="1">
        <v>0</v>
      </c>
      <c r="G397" s="1">
        <f>E397*(1+F397/100)</f>
        <v>2.2799999999999998</v>
      </c>
      <c r="H397" s="22">
        <f>G397*D397</f>
        <v>66.509195999999989</v>
      </c>
    </row>
    <row r="398" spans="1:8">
      <c r="G398" s="2" t="s">
        <v>534</v>
      </c>
      <c r="H398" s="27">
        <f>TRUNC(SUM(H396:H397),2)</f>
        <v>91.14</v>
      </c>
    </row>
    <row r="400" spans="1:8" ht="30">
      <c r="A400" s="17" t="s">
        <v>62</v>
      </c>
      <c r="B400" s="13" t="s">
        <v>63</v>
      </c>
      <c r="C400" s="3" t="s">
        <v>6</v>
      </c>
    </row>
    <row r="401" spans="1:8">
      <c r="A401" s="18" t="s">
        <v>523</v>
      </c>
      <c r="B401" s="14" t="s">
        <v>524</v>
      </c>
      <c r="C401" s="5" t="s">
        <v>525</v>
      </c>
      <c r="D401" s="5" t="s">
        <v>526</v>
      </c>
      <c r="E401" s="6" t="s">
        <v>527</v>
      </c>
      <c r="F401" s="6" t="s">
        <v>528</v>
      </c>
      <c r="G401" s="6" t="s">
        <v>529</v>
      </c>
      <c r="H401" s="23" t="s">
        <v>530</v>
      </c>
    </row>
    <row r="402" spans="1:8">
      <c r="A402" s="19" t="s">
        <v>827</v>
      </c>
      <c r="B402" s="15" t="s">
        <v>828</v>
      </c>
      <c r="C402" s="4" t="s">
        <v>13</v>
      </c>
      <c r="D402" s="4">
        <v>14.36</v>
      </c>
      <c r="E402" s="1">
        <v>42</v>
      </c>
      <c r="F402" s="1">
        <v>89.28</v>
      </c>
      <c r="G402" s="1">
        <f>E402*(1+F402/100)</f>
        <v>79.497600000000006</v>
      </c>
      <c r="H402" s="22">
        <f>G402*D402</f>
        <v>1141.585536</v>
      </c>
    </row>
    <row r="403" spans="1:8">
      <c r="A403" s="19" t="s">
        <v>543</v>
      </c>
      <c r="B403" s="15" t="s">
        <v>544</v>
      </c>
      <c r="C403" s="4" t="s">
        <v>13</v>
      </c>
      <c r="D403" s="4">
        <v>10.49</v>
      </c>
      <c r="E403" s="1">
        <v>42</v>
      </c>
      <c r="F403" s="1">
        <v>89.28</v>
      </c>
      <c r="G403" s="1">
        <f>E403*(1+F403/100)</f>
        <v>79.497600000000006</v>
      </c>
      <c r="H403" s="22">
        <f>G403*D403</f>
        <v>833.92982400000005</v>
      </c>
    </row>
    <row r="404" spans="1:8">
      <c r="G404" s="2" t="s">
        <v>534</v>
      </c>
      <c r="H404" s="27">
        <f>TRUNC(SUM(H402:H403),2)</f>
        <v>1975.51</v>
      </c>
    </row>
    <row r="406" spans="1:8" ht="45">
      <c r="A406" s="17" t="s">
        <v>58</v>
      </c>
      <c r="B406" s="13" t="s">
        <v>59</v>
      </c>
      <c r="C406" s="3" t="s">
        <v>19</v>
      </c>
    </row>
    <row r="407" spans="1:8">
      <c r="A407" s="18" t="s">
        <v>523</v>
      </c>
      <c r="B407" s="14" t="s">
        <v>524</v>
      </c>
      <c r="C407" s="5" t="s">
        <v>525</v>
      </c>
      <c r="D407" s="5" t="s">
        <v>526</v>
      </c>
      <c r="E407" s="6" t="s">
        <v>527</v>
      </c>
      <c r="F407" s="6" t="s">
        <v>528</v>
      </c>
      <c r="G407" s="6" t="s">
        <v>529</v>
      </c>
      <c r="H407" s="23" t="s">
        <v>530</v>
      </c>
    </row>
    <row r="408" spans="1:8">
      <c r="A408" s="19" t="s">
        <v>555</v>
      </c>
      <c r="B408" s="15" t="s">
        <v>556</v>
      </c>
      <c r="C408" s="4" t="s">
        <v>13</v>
      </c>
      <c r="D408" s="4">
        <v>15.46</v>
      </c>
      <c r="E408" s="1">
        <v>0.3</v>
      </c>
      <c r="F408" s="1">
        <v>3</v>
      </c>
      <c r="G408" s="1">
        <f t="shared" ref="G408:G414" si="15">E408*(1+F408/100)</f>
        <v>0.309</v>
      </c>
      <c r="H408" s="22">
        <f t="shared" ref="H408:H414" si="16">G408*D408</f>
        <v>4.7771400000000002</v>
      </c>
    </row>
    <row r="409" spans="1:8">
      <c r="A409" s="19" t="s">
        <v>543</v>
      </c>
      <c r="B409" s="15" t="s">
        <v>544</v>
      </c>
      <c r="C409" s="4" t="s">
        <v>13</v>
      </c>
      <c r="D409" s="4">
        <v>10.49</v>
      </c>
      <c r="E409" s="1">
        <v>0.3</v>
      </c>
      <c r="F409" s="1">
        <v>3</v>
      </c>
      <c r="G409" s="1">
        <f t="shared" si="15"/>
        <v>0.309</v>
      </c>
      <c r="H409" s="22">
        <f t="shared" si="16"/>
        <v>3.2414100000000001</v>
      </c>
    </row>
    <row r="410" spans="1:8">
      <c r="A410" s="19" t="s">
        <v>829</v>
      </c>
      <c r="B410" s="15" t="s">
        <v>830</v>
      </c>
      <c r="C410" s="4" t="s">
        <v>19</v>
      </c>
      <c r="D410" s="4">
        <v>1.41</v>
      </c>
      <c r="E410" s="1">
        <v>1</v>
      </c>
      <c r="F410" s="1">
        <v>0</v>
      </c>
      <c r="G410" s="1">
        <f t="shared" si="15"/>
        <v>1</v>
      </c>
      <c r="H410" s="22">
        <f t="shared" si="16"/>
        <v>1.41</v>
      </c>
    </row>
    <row r="411" spans="1:8">
      <c r="A411" s="19" t="s">
        <v>831</v>
      </c>
      <c r="B411" s="15" t="s">
        <v>832</v>
      </c>
      <c r="C411" s="4" t="s">
        <v>3</v>
      </c>
      <c r="D411" s="4">
        <v>4.91</v>
      </c>
      <c r="E411" s="1">
        <v>0.2</v>
      </c>
      <c r="F411" s="1">
        <v>0</v>
      </c>
      <c r="G411" s="1">
        <f t="shared" si="15"/>
        <v>0.2</v>
      </c>
      <c r="H411" s="22">
        <f t="shared" si="16"/>
        <v>0.9820000000000001</v>
      </c>
    </row>
    <row r="412" spans="1:8">
      <c r="A412" s="19" t="s">
        <v>559</v>
      </c>
      <c r="B412" s="15" t="s">
        <v>560</v>
      </c>
      <c r="C412" s="4" t="s">
        <v>3</v>
      </c>
      <c r="D412" s="4">
        <v>1.96</v>
      </c>
      <c r="E412" s="1">
        <v>0.5</v>
      </c>
      <c r="F412" s="1">
        <v>0</v>
      </c>
      <c r="G412" s="1">
        <f t="shared" si="15"/>
        <v>0.5</v>
      </c>
      <c r="H412" s="22">
        <f t="shared" si="16"/>
        <v>0.98</v>
      </c>
    </row>
    <row r="413" spans="1:8">
      <c r="A413" s="19" t="s">
        <v>561</v>
      </c>
      <c r="B413" s="15" t="s">
        <v>562</v>
      </c>
      <c r="C413" s="4" t="s">
        <v>112</v>
      </c>
      <c r="D413" s="4">
        <v>3.27</v>
      </c>
      <c r="E413" s="1">
        <v>0.1</v>
      </c>
      <c r="F413" s="1">
        <v>0</v>
      </c>
      <c r="G413" s="1">
        <f t="shared" si="15"/>
        <v>0.1</v>
      </c>
      <c r="H413" s="22">
        <f t="shared" si="16"/>
        <v>0.32700000000000001</v>
      </c>
    </row>
    <row r="414" spans="1:8">
      <c r="A414" s="19" t="s">
        <v>621</v>
      </c>
      <c r="B414" s="15" t="s">
        <v>622</v>
      </c>
      <c r="C414" s="4" t="s">
        <v>112</v>
      </c>
      <c r="D414" s="4">
        <v>3.9</v>
      </c>
      <c r="E414" s="1">
        <v>0.15</v>
      </c>
      <c r="F414" s="1">
        <v>0</v>
      </c>
      <c r="G414" s="1">
        <f t="shared" si="15"/>
        <v>0.15</v>
      </c>
      <c r="H414" s="22">
        <f t="shared" si="16"/>
        <v>0.58499999999999996</v>
      </c>
    </row>
    <row r="415" spans="1:8">
      <c r="G415" s="2" t="s">
        <v>534</v>
      </c>
      <c r="H415" s="27">
        <f>TRUNC(SUM(H408:H414),2)</f>
        <v>12.3</v>
      </c>
    </row>
    <row r="417" spans="1:8" ht="90">
      <c r="A417" s="17" t="s">
        <v>50</v>
      </c>
      <c r="B417" s="13" t="s">
        <v>51</v>
      </c>
      <c r="C417" s="3" t="s">
        <v>6</v>
      </c>
    </row>
    <row r="418" spans="1:8">
      <c r="A418" s="18" t="s">
        <v>523</v>
      </c>
      <c r="B418" s="14" t="s">
        <v>524</v>
      </c>
      <c r="C418" s="5" t="s">
        <v>525</v>
      </c>
      <c r="D418" s="5" t="s">
        <v>526</v>
      </c>
      <c r="E418" s="6" t="s">
        <v>527</v>
      </c>
      <c r="F418" s="6" t="s">
        <v>528</v>
      </c>
      <c r="G418" s="6" t="s">
        <v>529</v>
      </c>
      <c r="H418" s="23" t="s">
        <v>530</v>
      </c>
    </row>
    <row r="419" spans="1:8">
      <c r="A419" s="19" t="s">
        <v>833</v>
      </c>
      <c r="B419" s="15" t="s">
        <v>532</v>
      </c>
      <c r="C419" s="4" t="s">
        <v>0</v>
      </c>
      <c r="D419" s="4">
        <v>243.8</v>
      </c>
      <c r="E419" s="1">
        <v>1</v>
      </c>
      <c r="F419" s="1">
        <v>0</v>
      </c>
      <c r="G419" s="1">
        <f>E419*(1+F419/100)</f>
        <v>1</v>
      </c>
      <c r="H419" s="22">
        <f>G419*D419</f>
        <v>243.8</v>
      </c>
    </row>
    <row r="420" spans="1:8">
      <c r="G420" s="2" t="s">
        <v>534</v>
      </c>
      <c r="H420" s="27">
        <f>TRUNC(SUM(H419:H419),2)</f>
        <v>243.8</v>
      </c>
    </row>
    <row r="422" spans="1:8" ht="75">
      <c r="A422" s="17" t="s">
        <v>72</v>
      </c>
      <c r="B422" s="13" t="s">
        <v>73</v>
      </c>
      <c r="C422" s="3" t="s">
        <v>16</v>
      </c>
    </row>
    <row r="423" spans="1:8">
      <c r="A423" s="18" t="s">
        <v>523</v>
      </c>
      <c r="B423" s="14" t="s">
        <v>524</v>
      </c>
      <c r="C423" s="5" t="s">
        <v>525</v>
      </c>
      <c r="D423" s="5" t="s">
        <v>526</v>
      </c>
      <c r="E423" s="6" t="s">
        <v>527</v>
      </c>
      <c r="F423" s="6" t="s">
        <v>528</v>
      </c>
      <c r="G423" s="6" t="s">
        <v>529</v>
      </c>
      <c r="H423" s="23" t="s">
        <v>530</v>
      </c>
    </row>
    <row r="424" spans="1:8">
      <c r="A424" s="19" t="s">
        <v>543</v>
      </c>
      <c r="B424" s="15" t="s">
        <v>544</v>
      </c>
      <c r="C424" s="4" t="s">
        <v>13</v>
      </c>
      <c r="D424" s="4">
        <v>10.49</v>
      </c>
      <c r="E424" s="1">
        <v>0.14000000000000001</v>
      </c>
      <c r="F424" s="1">
        <v>0</v>
      </c>
      <c r="G424" s="1">
        <f>E424*(1+F424/100)</f>
        <v>0.14000000000000001</v>
      </c>
      <c r="H424" s="22">
        <f>G424*D424</f>
        <v>1.4686000000000001</v>
      </c>
    </row>
    <row r="425" spans="1:8">
      <c r="A425" s="19" t="s">
        <v>834</v>
      </c>
      <c r="B425" s="15" t="s">
        <v>835</v>
      </c>
      <c r="C425" s="4" t="s">
        <v>13</v>
      </c>
      <c r="D425" s="4">
        <v>86.401600000000002</v>
      </c>
      <c r="E425" s="1">
        <v>0.11899999999999999</v>
      </c>
      <c r="F425" s="1">
        <v>0</v>
      </c>
      <c r="G425" s="1">
        <f>E425*(1+F425/100)</f>
        <v>0.11899999999999999</v>
      </c>
      <c r="H425" s="22">
        <f>G425*D425</f>
        <v>10.2817904</v>
      </c>
    </row>
    <row r="426" spans="1:8">
      <c r="A426" s="19" t="s">
        <v>836</v>
      </c>
      <c r="B426" s="15" t="s">
        <v>835</v>
      </c>
      <c r="C426" s="4" t="s">
        <v>13</v>
      </c>
      <c r="D426" s="4">
        <v>31.903700000000001</v>
      </c>
      <c r="E426" s="1">
        <v>2.1000000000000001E-2</v>
      </c>
      <c r="F426" s="1">
        <v>0</v>
      </c>
      <c r="G426" s="1">
        <f>E426*(1+F426/100)</f>
        <v>2.1000000000000001E-2</v>
      </c>
      <c r="H426" s="22">
        <f>G426*D426</f>
        <v>0.66997770000000001</v>
      </c>
    </row>
    <row r="427" spans="1:8">
      <c r="G427" s="2" t="s">
        <v>534</v>
      </c>
      <c r="H427" s="27">
        <f>TRUNC(SUM(H424:H426),2)</f>
        <v>12.42</v>
      </c>
    </row>
    <row r="429" spans="1:8" ht="45">
      <c r="A429" s="17" t="s">
        <v>70</v>
      </c>
      <c r="B429" s="13" t="s">
        <v>71</v>
      </c>
      <c r="C429" s="3" t="s">
        <v>16</v>
      </c>
    </row>
    <row r="430" spans="1:8">
      <c r="A430" s="18" t="s">
        <v>523</v>
      </c>
      <c r="B430" s="14" t="s">
        <v>524</v>
      </c>
      <c r="C430" s="5" t="s">
        <v>525</v>
      </c>
      <c r="D430" s="5" t="s">
        <v>526</v>
      </c>
      <c r="E430" s="6" t="s">
        <v>527</v>
      </c>
      <c r="F430" s="6" t="s">
        <v>528</v>
      </c>
      <c r="G430" s="6" t="s">
        <v>529</v>
      </c>
      <c r="H430" s="23" t="s">
        <v>530</v>
      </c>
    </row>
    <row r="431" spans="1:8">
      <c r="A431" s="19" t="s">
        <v>837</v>
      </c>
      <c r="B431" s="15" t="s">
        <v>838</v>
      </c>
      <c r="C431" s="4" t="s">
        <v>13</v>
      </c>
      <c r="D431" s="4">
        <v>15.46</v>
      </c>
      <c r="E431" s="1">
        <v>0.13300000000000001</v>
      </c>
      <c r="F431" s="1">
        <v>3</v>
      </c>
      <c r="G431" s="1">
        <f>E431*(1+F431/100)</f>
        <v>0.13699</v>
      </c>
      <c r="H431" s="22">
        <f>G431*D431</f>
        <v>2.1178654000000003</v>
      </c>
    </row>
    <row r="432" spans="1:8">
      <c r="A432" s="19" t="s">
        <v>543</v>
      </c>
      <c r="B432" s="15" t="s">
        <v>544</v>
      </c>
      <c r="C432" s="4" t="s">
        <v>13</v>
      </c>
      <c r="D432" s="4">
        <v>10.49</v>
      </c>
      <c r="E432" s="1">
        <v>1067</v>
      </c>
      <c r="F432" s="1">
        <v>3</v>
      </c>
      <c r="G432" s="1">
        <f>E432*(1+F432/100)</f>
        <v>1099.01</v>
      </c>
      <c r="H432" s="22">
        <f>G432*D432</f>
        <v>11528.6149</v>
      </c>
    </row>
    <row r="433" spans="1:8">
      <c r="A433" s="19" t="s">
        <v>839</v>
      </c>
      <c r="B433" s="15" t="s">
        <v>840</v>
      </c>
      <c r="C433" s="4" t="s">
        <v>13</v>
      </c>
      <c r="D433" s="4">
        <v>5.3163999999999998</v>
      </c>
      <c r="E433" s="1">
        <v>0.1</v>
      </c>
      <c r="F433" s="1">
        <v>0</v>
      </c>
      <c r="G433" s="1">
        <f>E433*(1+F433/100)</f>
        <v>0.1</v>
      </c>
      <c r="H433" s="22">
        <f>G433*D433</f>
        <v>0.53164</v>
      </c>
    </row>
    <row r="434" spans="1:8">
      <c r="A434" s="19" t="s">
        <v>841</v>
      </c>
      <c r="B434" s="15" t="s">
        <v>842</v>
      </c>
      <c r="C434" s="4" t="s">
        <v>13</v>
      </c>
      <c r="D434" s="4">
        <v>1.7202</v>
      </c>
      <c r="E434" s="1">
        <v>3.3000000000000002E-2</v>
      </c>
      <c r="F434" s="1">
        <v>0</v>
      </c>
      <c r="G434" s="1">
        <f>E434*(1+F434/100)</f>
        <v>3.3000000000000002E-2</v>
      </c>
      <c r="H434" s="22">
        <f>G434*D434</f>
        <v>5.67666E-2</v>
      </c>
    </row>
    <row r="435" spans="1:8">
      <c r="G435" s="2" t="s">
        <v>534</v>
      </c>
      <c r="H435" s="27">
        <f>TRUNC(SUM(H431:H434),2)</f>
        <v>11531.32</v>
      </c>
    </row>
    <row r="437" spans="1:8" ht="90">
      <c r="A437" s="17" t="s">
        <v>20</v>
      </c>
      <c r="B437" s="13" t="s">
        <v>21</v>
      </c>
      <c r="C437" s="3" t="s">
        <v>22</v>
      </c>
    </row>
    <row r="438" spans="1:8">
      <c r="A438" s="18" t="s">
        <v>523</v>
      </c>
      <c r="B438" s="14" t="s">
        <v>524</v>
      </c>
      <c r="C438" s="5" t="s">
        <v>525</v>
      </c>
      <c r="D438" s="5" t="s">
        <v>526</v>
      </c>
      <c r="E438" s="6" t="s">
        <v>527</v>
      </c>
      <c r="F438" s="6" t="s">
        <v>528</v>
      </c>
      <c r="G438" s="6" t="s">
        <v>529</v>
      </c>
      <c r="H438" s="23" t="s">
        <v>530</v>
      </c>
    </row>
    <row r="439" spans="1:8">
      <c r="A439" s="19" t="s">
        <v>543</v>
      </c>
      <c r="B439" s="15" t="s">
        <v>544</v>
      </c>
      <c r="C439" s="4" t="s">
        <v>13</v>
      </c>
      <c r="D439" s="4">
        <v>10.49</v>
      </c>
      <c r="E439" s="1">
        <v>0.75</v>
      </c>
      <c r="F439" s="1">
        <v>3</v>
      </c>
      <c r="G439" s="1">
        <f>E439*(1+F439/100)</f>
        <v>0.77249999999999996</v>
      </c>
      <c r="H439" s="22">
        <f>G439*D439</f>
        <v>8.1035249999999994</v>
      </c>
    </row>
    <row r="440" spans="1:8">
      <c r="A440" s="19" t="s">
        <v>843</v>
      </c>
      <c r="B440" s="15" t="s">
        <v>844</v>
      </c>
      <c r="C440" s="4" t="s">
        <v>13</v>
      </c>
      <c r="D440" s="4">
        <v>84.206800000000001</v>
      </c>
      <c r="E440" s="1">
        <v>5.0000000000000001E-3</v>
      </c>
      <c r="F440" s="1">
        <v>0</v>
      </c>
      <c r="G440" s="1">
        <f>E440*(1+F440/100)</f>
        <v>5.0000000000000001E-3</v>
      </c>
      <c r="H440" s="22">
        <f>G440*D440</f>
        <v>0.42103400000000002</v>
      </c>
    </row>
    <row r="441" spans="1:8">
      <c r="A441" s="19" t="s">
        <v>845</v>
      </c>
      <c r="B441" s="15" t="s">
        <v>846</v>
      </c>
      <c r="C441" s="4" t="s">
        <v>13</v>
      </c>
      <c r="D441" s="4">
        <v>30.4437</v>
      </c>
      <c r="E441" s="1">
        <v>0.375</v>
      </c>
      <c r="F441" s="1">
        <v>0</v>
      </c>
      <c r="G441" s="1">
        <f>E441*(1+F441/100)</f>
        <v>0.375</v>
      </c>
      <c r="H441" s="22">
        <f>G441*D441</f>
        <v>11.416387499999999</v>
      </c>
    </row>
    <row r="442" spans="1:8">
      <c r="G442" s="2" t="s">
        <v>534</v>
      </c>
      <c r="H442" s="27">
        <f>TRUNC(SUM(H439:H441),2)</f>
        <v>19.940000000000001</v>
      </c>
    </row>
    <row r="444" spans="1:8" ht="45">
      <c r="A444" s="17" t="s">
        <v>84</v>
      </c>
      <c r="B444" s="13" t="s">
        <v>85</v>
      </c>
      <c r="C444" s="3" t="s">
        <v>16</v>
      </c>
    </row>
    <row r="445" spans="1:8">
      <c r="A445" s="18" t="s">
        <v>523</v>
      </c>
      <c r="B445" s="14" t="s">
        <v>524</v>
      </c>
      <c r="C445" s="5" t="s">
        <v>525</v>
      </c>
      <c r="D445" s="5" t="s">
        <v>526</v>
      </c>
      <c r="E445" s="6" t="s">
        <v>527</v>
      </c>
      <c r="F445" s="6" t="s">
        <v>528</v>
      </c>
      <c r="G445" s="6" t="s">
        <v>529</v>
      </c>
      <c r="H445" s="23" t="s">
        <v>530</v>
      </c>
    </row>
    <row r="446" spans="1:8">
      <c r="A446" s="19" t="s">
        <v>543</v>
      </c>
      <c r="B446" s="15" t="s">
        <v>544</v>
      </c>
      <c r="C446" s="4" t="s">
        <v>13</v>
      </c>
      <c r="D446" s="4">
        <v>10.49</v>
      </c>
      <c r="E446" s="1">
        <v>1.2</v>
      </c>
      <c r="F446" s="1">
        <v>3</v>
      </c>
      <c r="G446" s="1">
        <f>E446*(1+F446/100)</f>
        <v>1.236</v>
      </c>
      <c r="H446" s="22">
        <f>G446*D446</f>
        <v>12.96564</v>
      </c>
    </row>
    <row r="447" spans="1:8">
      <c r="G447" s="2" t="s">
        <v>534</v>
      </c>
      <c r="H447" s="27">
        <f>TRUNC(SUM(H446:H446),2)</f>
        <v>12.96</v>
      </c>
    </row>
    <row r="449" spans="1:8" ht="30">
      <c r="A449" s="17" t="s">
        <v>78</v>
      </c>
      <c r="B449" s="13" t="s">
        <v>79</v>
      </c>
      <c r="C449" s="3" t="s">
        <v>19</v>
      </c>
    </row>
    <row r="450" spans="1:8">
      <c r="A450" s="18" t="s">
        <v>523</v>
      </c>
      <c r="B450" s="14" t="s">
        <v>524</v>
      </c>
      <c r="C450" s="5" t="s">
        <v>525</v>
      </c>
      <c r="D450" s="5" t="s">
        <v>526</v>
      </c>
      <c r="E450" s="6" t="s">
        <v>527</v>
      </c>
      <c r="F450" s="6" t="s">
        <v>528</v>
      </c>
      <c r="G450" s="6" t="s">
        <v>529</v>
      </c>
      <c r="H450" s="23" t="s">
        <v>530</v>
      </c>
    </row>
    <row r="451" spans="1:8">
      <c r="A451" s="19" t="s">
        <v>563</v>
      </c>
      <c r="B451" s="15" t="s">
        <v>564</v>
      </c>
      <c r="C451" s="4" t="s">
        <v>13</v>
      </c>
      <c r="D451" s="4">
        <v>14.36</v>
      </c>
      <c r="E451" s="1">
        <v>0.24</v>
      </c>
      <c r="F451" s="1">
        <v>3</v>
      </c>
      <c r="G451" s="1">
        <f>E451*(1+F451/100)</f>
        <v>0.2472</v>
      </c>
      <c r="H451" s="22">
        <f>G451*D451</f>
        <v>3.5497920000000001</v>
      </c>
    </row>
    <row r="452" spans="1:8">
      <c r="A452" s="19" t="s">
        <v>543</v>
      </c>
      <c r="B452" s="15" t="s">
        <v>544</v>
      </c>
      <c r="C452" s="4" t="s">
        <v>13</v>
      </c>
      <c r="D452" s="4">
        <v>10.49</v>
      </c>
      <c r="E452" s="1">
        <v>0.48</v>
      </c>
      <c r="F452" s="1">
        <v>3</v>
      </c>
      <c r="G452" s="1">
        <f>E452*(1+F452/100)</f>
        <v>0.49440000000000001</v>
      </c>
      <c r="H452" s="22">
        <f>G452*D452</f>
        <v>5.1862560000000002</v>
      </c>
    </row>
    <row r="453" spans="1:8">
      <c r="G453" s="2" t="s">
        <v>534</v>
      </c>
      <c r="H453" s="27">
        <f>TRUNC(SUM(H451:H452),2)</f>
        <v>8.73</v>
      </c>
    </row>
    <row r="455" spans="1:8" ht="60">
      <c r="A455" s="17" t="s">
        <v>74</v>
      </c>
      <c r="B455" s="13" t="s">
        <v>75</v>
      </c>
      <c r="C455" s="3" t="s">
        <v>16</v>
      </c>
    </row>
    <row r="456" spans="1:8">
      <c r="A456" s="18" t="s">
        <v>523</v>
      </c>
      <c r="B456" s="14" t="s">
        <v>524</v>
      </c>
      <c r="C456" s="5" t="s">
        <v>525</v>
      </c>
      <c r="D456" s="5" t="s">
        <v>526</v>
      </c>
      <c r="E456" s="6" t="s">
        <v>527</v>
      </c>
      <c r="F456" s="6" t="s">
        <v>528</v>
      </c>
      <c r="G456" s="6" t="s">
        <v>529</v>
      </c>
      <c r="H456" s="23" t="s">
        <v>530</v>
      </c>
    </row>
    <row r="457" spans="1:8">
      <c r="A457" s="19" t="s">
        <v>563</v>
      </c>
      <c r="B457" s="15" t="s">
        <v>564</v>
      </c>
      <c r="C457" s="4" t="s">
        <v>13</v>
      </c>
      <c r="D457" s="4">
        <v>14.36</v>
      </c>
      <c r="E457" s="1">
        <v>1.7</v>
      </c>
      <c r="F457" s="1">
        <v>3</v>
      </c>
      <c r="G457" s="1">
        <f>E457*(1+F457/100)</f>
        <v>1.7509999999999999</v>
      </c>
      <c r="H457" s="22">
        <f>G457*D457</f>
        <v>25.144359999999999</v>
      </c>
    </row>
    <row r="458" spans="1:8">
      <c r="A458" s="19" t="s">
        <v>543</v>
      </c>
      <c r="B458" s="15" t="s">
        <v>544</v>
      </c>
      <c r="C458" s="4" t="s">
        <v>13</v>
      </c>
      <c r="D458" s="4">
        <v>10.49</v>
      </c>
      <c r="E458" s="1">
        <v>17</v>
      </c>
      <c r="F458" s="1">
        <v>3</v>
      </c>
      <c r="G458" s="1">
        <f>E458*(1+F458/100)</f>
        <v>17.510000000000002</v>
      </c>
      <c r="H458" s="22">
        <f>G458*D458</f>
        <v>183.67990000000003</v>
      </c>
    </row>
    <row r="459" spans="1:8">
      <c r="G459" s="2" t="s">
        <v>534</v>
      </c>
      <c r="H459" s="27">
        <f>TRUNC(SUM(H457:H458),2)</f>
        <v>208.82</v>
      </c>
    </row>
    <row r="461" spans="1:8" ht="45">
      <c r="A461" s="17" t="s">
        <v>76</v>
      </c>
      <c r="B461" s="13" t="s">
        <v>77</v>
      </c>
      <c r="C461" s="3" t="s">
        <v>16</v>
      </c>
    </row>
    <row r="462" spans="1:8">
      <c r="A462" s="18" t="s">
        <v>523</v>
      </c>
      <c r="B462" s="14" t="s">
        <v>524</v>
      </c>
      <c r="C462" s="5" t="s">
        <v>525</v>
      </c>
      <c r="D462" s="5" t="s">
        <v>526</v>
      </c>
      <c r="E462" s="6" t="s">
        <v>527</v>
      </c>
      <c r="F462" s="6" t="s">
        <v>528</v>
      </c>
      <c r="G462" s="6" t="s">
        <v>529</v>
      </c>
      <c r="H462" s="23" t="s">
        <v>530</v>
      </c>
    </row>
    <row r="463" spans="1:8">
      <c r="A463" s="19" t="s">
        <v>563</v>
      </c>
      <c r="B463" s="15" t="s">
        <v>564</v>
      </c>
      <c r="C463" s="4" t="s">
        <v>13</v>
      </c>
      <c r="D463" s="4">
        <v>14.36</v>
      </c>
      <c r="E463" s="1">
        <v>0.76</v>
      </c>
      <c r="F463" s="1">
        <v>3</v>
      </c>
      <c r="G463" s="1">
        <f>E463*(1+F463/100)</f>
        <v>0.78280000000000005</v>
      </c>
      <c r="H463" s="22">
        <f>G463*D463</f>
        <v>11.241008000000001</v>
      </c>
    </row>
    <row r="464" spans="1:8">
      <c r="A464" s="19" t="s">
        <v>543</v>
      </c>
      <c r="B464" s="15" t="s">
        <v>544</v>
      </c>
      <c r="C464" s="4" t="s">
        <v>13</v>
      </c>
      <c r="D464" s="4">
        <v>10.49</v>
      </c>
      <c r="E464" s="1">
        <v>7.6</v>
      </c>
      <c r="F464" s="1">
        <v>3</v>
      </c>
      <c r="G464" s="1">
        <f>E464*(1+F464/100)</f>
        <v>7.8279999999999994</v>
      </c>
      <c r="H464" s="22">
        <f>G464*D464</f>
        <v>82.115719999999996</v>
      </c>
    </row>
    <row r="465" spans="1:8">
      <c r="G465" s="2" t="s">
        <v>534</v>
      </c>
      <c r="H465" s="27">
        <f>TRUNC(SUM(H463:H464),2)</f>
        <v>93.35</v>
      </c>
    </row>
    <row r="467" spans="1:8" ht="30">
      <c r="A467" s="17" t="s">
        <v>82</v>
      </c>
      <c r="B467" s="13" t="s">
        <v>83</v>
      </c>
      <c r="C467" s="3" t="s">
        <v>6</v>
      </c>
    </row>
    <row r="468" spans="1:8">
      <c r="A468" s="18" t="s">
        <v>523</v>
      </c>
      <c r="B468" s="14" t="s">
        <v>524</v>
      </c>
      <c r="C468" s="5" t="s">
        <v>525</v>
      </c>
      <c r="D468" s="5" t="s">
        <v>526</v>
      </c>
      <c r="E468" s="6" t="s">
        <v>527</v>
      </c>
      <c r="F468" s="6" t="s">
        <v>528</v>
      </c>
      <c r="G468" s="6" t="s">
        <v>529</v>
      </c>
      <c r="H468" s="23" t="s">
        <v>530</v>
      </c>
    </row>
    <row r="469" spans="1:8">
      <c r="A469" s="19" t="s">
        <v>563</v>
      </c>
      <c r="B469" s="15" t="s">
        <v>564</v>
      </c>
      <c r="C469" s="4" t="s">
        <v>13</v>
      </c>
      <c r="D469" s="4">
        <v>14.36</v>
      </c>
      <c r="E469" s="1">
        <v>0.3</v>
      </c>
      <c r="F469" s="1">
        <v>3</v>
      </c>
      <c r="G469" s="1">
        <f>E469*(1+F469/100)</f>
        <v>0.309</v>
      </c>
      <c r="H469" s="22">
        <f>G469*D469</f>
        <v>4.4372400000000001</v>
      </c>
    </row>
    <row r="470" spans="1:8">
      <c r="A470" s="19" t="s">
        <v>543</v>
      </c>
      <c r="B470" s="15" t="s">
        <v>544</v>
      </c>
      <c r="C470" s="4" t="s">
        <v>13</v>
      </c>
      <c r="D470" s="4">
        <v>10.49</v>
      </c>
      <c r="E470" s="1">
        <v>1</v>
      </c>
      <c r="F470" s="1">
        <v>3</v>
      </c>
      <c r="G470" s="1">
        <f>E470*(1+F470/100)</f>
        <v>1.03</v>
      </c>
      <c r="H470" s="22">
        <f>G470*D470</f>
        <v>10.8047</v>
      </c>
    </row>
    <row r="471" spans="1:8">
      <c r="G471" s="2" t="s">
        <v>534</v>
      </c>
      <c r="H471" s="27">
        <f>TRUNC(SUM(H469:H470),2)</f>
        <v>15.24</v>
      </c>
    </row>
    <row r="473" spans="1:8" ht="45">
      <c r="A473" s="17" t="s">
        <v>80</v>
      </c>
      <c r="B473" s="13" t="s">
        <v>81</v>
      </c>
      <c r="C473" s="3" t="s">
        <v>19</v>
      </c>
    </row>
    <row r="474" spans="1:8">
      <c r="A474" s="18" t="s">
        <v>523</v>
      </c>
      <c r="B474" s="14" t="s">
        <v>524</v>
      </c>
      <c r="C474" s="5" t="s">
        <v>525</v>
      </c>
      <c r="D474" s="5" t="s">
        <v>526</v>
      </c>
      <c r="E474" s="6" t="s">
        <v>527</v>
      </c>
      <c r="F474" s="6" t="s">
        <v>528</v>
      </c>
      <c r="G474" s="6" t="s">
        <v>529</v>
      </c>
      <c r="H474" s="23" t="s">
        <v>530</v>
      </c>
    </row>
    <row r="475" spans="1:8">
      <c r="A475" s="19" t="s">
        <v>555</v>
      </c>
      <c r="B475" s="15" t="s">
        <v>556</v>
      </c>
      <c r="C475" s="4" t="s">
        <v>13</v>
      </c>
      <c r="D475" s="4">
        <v>15.46</v>
      </c>
      <c r="E475" s="1">
        <v>0.7</v>
      </c>
      <c r="F475" s="1">
        <v>3</v>
      </c>
      <c r="G475" s="1">
        <f>E475*(1+F475/100)</f>
        <v>0.72099999999999997</v>
      </c>
      <c r="H475" s="22">
        <f>G475*D475</f>
        <v>11.146660000000001</v>
      </c>
    </row>
    <row r="476" spans="1:8">
      <c r="A476" s="19" t="s">
        <v>543</v>
      </c>
      <c r="B476" s="15" t="s">
        <v>544</v>
      </c>
      <c r="C476" s="4" t="s">
        <v>13</v>
      </c>
      <c r="D476" s="4">
        <v>10.49</v>
      </c>
      <c r="E476" s="1">
        <v>0.7</v>
      </c>
      <c r="F476" s="1">
        <v>3</v>
      </c>
      <c r="G476" s="1">
        <f>E476*(1+F476/100)</f>
        <v>0.72099999999999997</v>
      </c>
      <c r="H476" s="22">
        <f>G476*D476</f>
        <v>7.5632900000000003</v>
      </c>
    </row>
    <row r="477" spans="1:8">
      <c r="G477" s="2" t="s">
        <v>534</v>
      </c>
      <c r="H477" s="27">
        <f>TRUNC(SUM(H475:H476),2)</f>
        <v>18.7</v>
      </c>
    </row>
    <row r="479" spans="1:8" ht="90">
      <c r="A479" s="17" t="s">
        <v>50</v>
      </c>
      <c r="B479" s="13" t="s">
        <v>51</v>
      </c>
      <c r="C479" s="3" t="s">
        <v>6</v>
      </c>
    </row>
    <row r="480" spans="1:8">
      <c r="A480" s="18" t="s">
        <v>523</v>
      </c>
      <c r="B480" s="14" t="s">
        <v>524</v>
      </c>
      <c r="C480" s="5" t="s">
        <v>525</v>
      </c>
      <c r="D480" s="5" t="s">
        <v>526</v>
      </c>
      <c r="E480" s="6" t="s">
        <v>527</v>
      </c>
      <c r="F480" s="6" t="s">
        <v>528</v>
      </c>
      <c r="G480" s="6" t="s">
        <v>529</v>
      </c>
      <c r="H480" s="23" t="s">
        <v>530</v>
      </c>
    </row>
    <row r="481" spans="1:8">
      <c r="A481" s="19" t="s">
        <v>833</v>
      </c>
      <c r="B481" s="15" t="s">
        <v>532</v>
      </c>
      <c r="C481" s="4" t="s">
        <v>0</v>
      </c>
      <c r="D481" s="4">
        <v>243.8</v>
      </c>
      <c r="E481" s="1">
        <v>1</v>
      </c>
      <c r="F481" s="1">
        <v>0</v>
      </c>
      <c r="G481" s="1">
        <f>E481*(1+F481/100)</f>
        <v>1</v>
      </c>
      <c r="H481" s="22">
        <f>G481*D481</f>
        <v>243.8</v>
      </c>
    </row>
    <row r="482" spans="1:8">
      <c r="G482" s="2" t="s">
        <v>534</v>
      </c>
      <c r="H482" s="27">
        <f>TRUNC(SUM(H481:H481),2)</f>
        <v>243.8</v>
      </c>
    </row>
    <row r="484" spans="1:8" ht="75">
      <c r="A484" s="17" t="s">
        <v>23</v>
      </c>
      <c r="B484" s="13" t="s">
        <v>24</v>
      </c>
      <c r="C484" s="3" t="s">
        <v>25</v>
      </c>
    </row>
    <row r="485" spans="1:8">
      <c r="A485" s="18" t="s">
        <v>523</v>
      </c>
      <c r="B485" s="14" t="s">
        <v>524</v>
      </c>
      <c r="C485" s="5" t="s">
        <v>525</v>
      </c>
      <c r="D485" s="5" t="s">
        <v>526</v>
      </c>
      <c r="E485" s="6" t="s">
        <v>527</v>
      </c>
      <c r="F485" s="6" t="s">
        <v>528</v>
      </c>
      <c r="G485" s="6" t="s">
        <v>529</v>
      </c>
      <c r="H485" s="23" t="s">
        <v>530</v>
      </c>
    </row>
    <row r="486" spans="1:8">
      <c r="A486" s="19" t="s">
        <v>843</v>
      </c>
      <c r="B486" s="15" t="s">
        <v>844</v>
      </c>
      <c r="C486" s="4" t="s">
        <v>13</v>
      </c>
      <c r="D486" s="4">
        <v>84.206800000000001</v>
      </c>
      <c r="E486" s="1">
        <v>8.3000000000000001E-3</v>
      </c>
      <c r="F486" s="1">
        <v>0</v>
      </c>
      <c r="G486" s="1">
        <f>E486*(1+F486/100)</f>
        <v>8.3000000000000001E-3</v>
      </c>
      <c r="H486" s="22">
        <f>G486*D486</f>
        <v>0.69891643999999997</v>
      </c>
    </row>
    <row r="487" spans="1:8">
      <c r="G487" s="2" t="s">
        <v>534</v>
      </c>
      <c r="H487" s="27">
        <f>TRUNC(SUM(H486:H486),2)</f>
        <v>0.69</v>
      </c>
    </row>
    <row r="489" spans="1:8" ht="90">
      <c r="A489" s="17" t="s">
        <v>20</v>
      </c>
      <c r="B489" s="13" t="s">
        <v>21</v>
      </c>
      <c r="C489" s="3" t="s">
        <v>22</v>
      </c>
    </row>
    <row r="490" spans="1:8">
      <c r="A490" s="18" t="s">
        <v>523</v>
      </c>
      <c r="B490" s="14" t="s">
        <v>524</v>
      </c>
      <c r="C490" s="5" t="s">
        <v>525</v>
      </c>
      <c r="D490" s="5" t="s">
        <v>526</v>
      </c>
      <c r="E490" s="6" t="s">
        <v>527</v>
      </c>
      <c r="F490" s="6" t="s">
        <v>528</v>
      </c>
      <c r="G490" s="6" t="s">
        <v>529</v>
      </c>
      <c r="H490" s="23" t="s">
        <v>530</v>
      </c>
    </row>
    <row r="491" spans="1:8">
      <c r="A491" s="19" t="s">
        <v>543</v>
      </c>
      <c r="B491" s="15" t="s">
        <v>544</v>
      </c>
      <c r="C491" s="4" t="s">
        <v>13</v>
      </c>
      <c r="D491" s="4">
        <v>10.49</v>
      </c>
      <c r="E491" s="1">
        <v>0.75</v>
      </c>
      <c r="F491" s="1">
        <v>3</v>
      </c>
      <c r="G491" s="1">
        <f>E491*(1+F491/100)</f>
        <v>0.77249999999999996</v>
      </c>
      <c r="H491" s="22">
        <f>G491*D491</f>
        <v>8.1035249999999994</v>
      </c>
    </row>
    <row r="492" spans="1:8">
      <c r="A492" s="19" t="s">
        <v>843</v>
      </c>
      <c r="B492" s="15" t="s">
        <v>844</v>
      </c>
      <c r="C492" s="4" t="s">
        <v>13</v>
      </c>
      <c r="D492" s="4">
        <v>84.206800000000001</v>
      </c>
      <c r="E492" s="1">
        <v>5.0000000000000001E-3</v>
      </c>
      <c r="F492" s="1">
        <v>0</v>
      </c>
      <c r="G492" s="1">
        <f>E492*(1+F492/100)</f>
        <v>5.0000000000000001E-3</v>
      </c>
      <c r="H492" s="22">
        <f>G492*D492</f>
        <v>0.42103400000000002</v>
      </c>
    </row>
    <row r="493" spans="1:8">
      <c r="A493" s="19" t="s">
        <v>845</v>
      </c>
      <c r="B493" s="15" t="s">
        <v>846</v>
      </c>
      <c r="C493" s="4" t="s">
        <v>13</v>
      </c>
      <c r="D493" s="4">
        <v>30.4437</v>
      </c>
      <c r="E493" s="1">
        <v>0.375</v>
      </c>
      <c r="F493" s="1">
        <v>0</v>
      </c>
      <c r="G493" s="1">
        <f>E493*(1+F493/100)</f>
        <v>0.375</v>
      </c>
      <c r="H493" s="22">
        <f>G493*D493</f>
        <v>11.416387499999999</v>
      </c>
    </row>
    <row r="494" spans="1:8">
      <c r="G494" s="2" t="s">
        <v>534</v>
      </c>
      <c r="H494" s="27">
        <f>TRUNC(SUM(H491:H493),2)</f>
        <v>19.940000000000001</v>
      </c>
    </row>
    <row r="496" spans="1:8" ht="30">
      <c r="A496" s="17" t="s">
        <v>216</v>
      </c>
      <c r="B496" s="13" t="s">
        <v>487</v>
      </c>
      <c r="C496" s="3" t="s">
        <v>22</v>
      </c>
    </row>
    <row r="497" spans="1:8">
      <c r="A497" s="18" t="s">
        <v>523</v>
      </c>
      <c r="B497" s="14" t="s">
        <v>524</v>
      </c>
      <c r="C497" s="5" t="s">
        <v>525</v>
      </c>
      <c r="D497" s="5" t="s">
        <v>526</v>
      </c>
      <c r="E497" s="6" t="s">
        <v>527</v>
      </c>
      <c r="F497" s="6" t="s">
        <v>528</v>
      </c>
      <c r="G497" s="6" t="s">
        <v>529</v>
      </c>
      <c r="H497" s="23" t="s">
        <v>530</v>
      </c>
    </row>
    <row r="498" spans="1:8">
      <c r="G498" s="2" t="s">
        <v>534</v>
      </c>
      <c r="H498" s="27">
        <f>TRUNC(SUM(H491:H497),2)</f>
        <v>39.880000000000003</v>
      </c>
    </row>
    <row r="500" spans="1:8" ht="60">
      <c r="A500" s="17" t="s">
        <v>92</v>
      </c>
      <c r="B500" s="13" t="s">
        <v>93</v>
      </c>
      <c r="C500" s="3" t="s">
        <v>3</v>
      </c>
    </row>
    <row r="501" spans="1:8">
      <c r="A501" s="18" t="s">
        <v>523</v>
      </c>
      <c r="B501" s="14" t="s">
        <v>524</v>
      </c>
      <c r="C501" s="5" t="s">
        <v>525</v>
      </c>
      <c r="D501" s="5" t="s">
        <v>526</v>
      </c>
      <c r="E501" s="6" t="s">
        <v>527</v>
      </c>
      <c r="F501" s="6" t="s">
        <v>528</v>
      </c>
      <c r="G501" s="6" t="s">
        <v>529</v>
      </c>
      <c r="H501" s="23" t="s">
        <v>530</v>
      </c>
    </row>
    <row r="502" spans="1:8">
      <c r="A502" s="19" t="s">
        <v>847</v>
      </c>
      <c r="B502" s="15" t="s">
        <v>848</v>
      </c>
      <c r="C502" s="4" t="s">
        <v>3</v>
      </c>
      <c r="D502" s="4">
        <v>67.97</v>
      </c>
      <c r="E502" s="1">
        <v>1</v>
      </c>
      <c r="F502" s="1">
        <v>0</v>
      </c>
      <c r="G502" s="1">
        <f>E502*(1+F502/100)</f>
        <v>1</v>
      </c>
      <c r="H502" s="22">
        <f>G502*D502</f>
        <v>67.97</v>
      </c>
    </row>
    <row r="503" spans="1:8">
      <c r="G503" s="2" t="s">
        <v>534</v>
      </c>
      <c r="H503" s="27">
        <f>TRUNC(SUM(H502:H502),2)</f>
        <v>67.97</v>
      </c>
    </row>
    <row r="505" spans="1:8" ht="75">
      <c r="A505" s="17" t="s">
        <v>94</v>
      </c>
      <c r="B505" s="13" t="s">
        <v>95</v>
      </c>
      <c r="C505" s="3" t="s">
        <v>3</v>
      </c>
    </row>
    <row r="506" spans="1:8">
      <c r="A506" s="18" t="s">
        <v>523</v>
      </c>
      <c r="B506" s="14" t="s">
        <v>524</v>
      </c>
      <c r="C506" s="5" t="s">
        <v>525</v>
      </c>
      <c r="D506" s="5" t="s">
        <v>526</v>
      </c>
      <c r="E506" s="6" t="s">
        <v>527</v>
      </c>
      <c r="F506" s="6" t="s">
        <v>528</v>
      </c>
      <c r="G506" s="6" t="s">
        <v>529</v>
      </c>
      <c r="H506" s="23" t="s">
        <v>530</v>
      </c>
    </row>
    <row r="507" spans="1:8">
      <c r="A507" s="19" t="s">
        <v>849</v>
      </c>
      <c r="B507" s="15" t="s">
        <v>850</v>
      </c>
      <c r="C507" s="4" t="s">
        <v>3</v>
      </c>
      <c r="D507" s="4">
        <v>25.32</v>
      </c>
      <c r="E507" s="1">
        <v>1</v>
      </c>
      <c r="F507" s="1">
        <v>0</v>
      </c>
      <c r="G507" s="1">
        <f>E507*(1+F507/100)</f>
        <v>1</v>
      </c>
      <c r="H507" s="22">
        <f>G507*D507</f>
        <v>25.32</v>
      </c>
    </row>
    <row r="508" spans="1:8">
      <c r="G508" s="2" t="s">
        <v>534</v>
      </c>
      <c r="H508" s="27">
        <f>TRUNC(SUM(H507:H507),2)</f>
        <v>25.32</v>
      </c>
    </row>
    <row r="510" spans="1:8" ht="30">
      <c r="A510" s="17" t="s">
        <v>96</v>
      </c>
      <c r="B510" s="13" t="s">
        <v>97</v>
      </c>
      <c r="C510" s="3" t="s">
        <v>6</v>
      </c>
    </row>
    <row r="511" spans="1:8">
      <c r="A511" s="18" t="s">
        <v>523</v>
      </c>
      <c r="B511" s="14" t="s">
        <v>524</v>
      </c>
      <c r="C511" s="5" t="s">
        <v>525</v>
      </c>
      <c r="D511" s="5" t="s">
        <v>526</v>
      </c>
      <c r="E511" s="6" t="s">
        <v>527</v>
      </c>
      <c r="F511" s="6" t="s">
        <v>528</v>
      </c>
      <c r="G511" s="6" t="s">
        <v>529</v>
      </c>
      <c r="H511" s="23" t="s">
        <v>530</v>
      </c>
    </row>
    <row r="512" spans="1:8">
      <c r="A512" s="19" t="s">
        <v>851</v>
      </c>
      <c r="B512" s="15" t="s">
        <v>852</v>
      </c>
      <c r="C512" s="4" t="s">
        <v>6</v>
      </c>
      <c r="D512" s="4">
        <v>47.15</v>
      </c>
      <c r="E512" s="1">
        <v>1</v>
      </c>
      <c r="F512" s="1">
        <v>0</v>
      </c>
      <c r="G512" s="1">
        <f>E512*(1+F512/100)</f>
        <v>1</v>
      </c>
      <c r="H512" s="22">
        <f>G512*D512</f>
        <v>47.15</v>
      </c>
    </row>
    <row r="513" spans="1:8">
      <c r="G513" s="2" t="s">
        <v>534</v>
      </c>
      <c r="H513" s="27">
        <f>TRUNC(SUM(H512:H512),2)</f>
        <v>47.15</v>
      </c>
    </row>
    <row r="515" spans="1:8" ht="90">
      <c r="A515" s="17" t="s">
        <v>90</v>
      </c>
      <c r="B515" s="13" t="s">
        <v>91</v>
      </c>
      <c r="C515" s="3" t="s">
        <v>6</v>
      </c>
    </row>
    <row r="516" spans="1:8">
      <c r="A516" s="18" t="s">
        <v>523</v>
      </c>
      <c r="B516" s="14" t="s">
        <v>524</v>
      </c>
      <c r="C516" s="5" t="s">
        <v>525</v>
      </c>
      <c r="D516" s="5" t="s">
        <v>526</v>
      </c>
      <c r="E516" s="6" t="s">
        <v>527</v>
      </c>
      <c r="F516" s="6" t="s">
        <v>528</v>
      </c>
      <c r="G516" s="6" t="s">
        <v>529</v>
      </c>
      <c r="H516" s="23" t="s">
        <v>530</v>
      </c>
    </row>
    <row r="517" spans="1:8">
      <c r="A517" s="19" t="s">
        <v>853</v>
      </c>
      <c r="B517" s="15" t="s">
        <v>854</v>
      </c>
      <c r="C517" s="4" t="s">
        <v>13</v>
      </c>
      <c r="D517" s="4">
        <v>14.36</v>
      </c>
      <c r="E517" s="1">
        <v>60</v>
      </c>
      <c r="F517" s="1">
        <v>50</v>
      </c>
      <c r="G517" s="1">
        <f t="shared" ref="G517:G522" si="17">E517*(1+F517/100)</f>
        <v>90</v>
      </c>
      <c r="H517" s="22">
        <f t="shared" ref="H517:H522" si="18">G517*D517</f>
        <v>1292.3999999999999</v>
      </c>
    </row>
    <row r="518" spans="1:8">
      <c r="A518" s="19" t="s">
        <v>837</v>
      </c>
      <c r="B518" s="15" t="s">
        <v>838</v>
      </c>
      <c r="C518" s="4" t="s">
        <v>13</v>
      </c>
      <c r="D518" s="4">
        <v>15.46</v>
      </c>
      <c r="E518" s="1">
        <v>30</v>
      </c>
      <c r="F518" s="1">
        <v>50</v>
      </c>
      <c r="G518" s="1">
        <f t="shared" si="17"/>
        <v>45</v>
      </c>
      <c r="H518" s="22">
        <f t="shared" si="18"/>
        <v>695.7</v>
      </c>
    </row>
    <row r="519" spans="1:8">
      <c r="A519" s="19" t="s">
        <v>543</v>
      </c>
      <c r="B519" s="15" t="s">
        <v>544</v>
      </c>
      <c r="C519" s="4" t="s">
        <v>13</v>
      </c>
      <c r="D519" s="4">
        <v>10.49</v>
      </c>
      <c r="E519" s="1">
        <v>150</v>
      </c>
      <c r="F519" s="1">
        <v>50</v>
      </c>
      <c r="G519" s="1">
        <f t="shared" si="17"/>
        <v>225</v>
      </c>
      <c r="H519" s="22">
        <f t="shared" si="18"/>
        <v>2360.25</v>
      </c>
    </row>
    <row r="520" spans="1:8">
      <c r="A520" s="19" t="s">
        <v>855</v>
      </c>
      <c r="B520" s="15" t="s">
        <v>856</v>
      </c>
      <c r="C520" s="4" t="s">
        <v>13</v>
      </c>
      <c r="D520" s="4">
        <v>204.18989999999999</v>
      </c>
      <c r="E520" s="1">
        <v>14</v>
      </c>
      <c r="F520" s="1">
        <v>23</v>
      </c>
      <c r="G520" s="1">
        <f t="shared" si="17"/>
        <v>17.22</v>
      </c>
      <c r="H520" s="22">
        <f t="shared" si="18"/>
        <v>3516.1500779999997</v>
      </c>
    </row>
    <row r="521" spans="1:8">
      <c r="A521" s="19" t="s">
        <v>857</v>
      </c>
      <c r="B521" s="15" t="s">
        <v>858</v>
      </c>
      <c r="C521" s="4" t="s">
        <v>13</v>
      </c>
      <c r="D521" s="4">
        <v>63.154699999999998</v>
      </c>
      <c r="E521" s="1">
        <v>26</v>
      </c>
      <c r="F521" s="1">
        <v>23</v>
      </c>
      <c r="G521" s="1">
        <f t="shared" si="17"/>
        <v>31.98</v>
      </c>
      <c r="H521" s="22">
        <f t="shared" si="18"/>
        <v>2019.687306</v>
      </c>
    </row>
    <row r="522" spans="1:8">
      <c r="A522" s="19" t="s">
        <v>859</v>
      </c>
      <c r="B522" s="15" t="s">
        <v>860</v>
      </c>
      <c r="C522" s="4" t="s">
        <v>13</v>
      </c>
      <c r="D522" s="4">
        <v>100.376</v>
      </c>
      <c r="E522" s="1">
        <v>30</v>
      </c>
      <c r="F522" s="1">
        <v>0</v>
      </c>
      <c r="G522" s="1">
        <f t="shared" si="17"/>
        <v>30</v>
      </c>
      <c r="H522" s="22">
        <f t="shared" si="18"/>
        <v>3011.28</v>
      </c>
    </row>
    <row r="523" spans="1:8">
      <c r="G523" s="2" t="s">
        <v>534</v>
      </c>
      <c r="H523" s="27">
        <f>TRUNC(SUM(H517:H522),2)</f>
        <v>12895.46</v>
      </c>
    </row>
    <row r="525" spans="1:8" ht="30">
      <c r="A525" s="17" t="s">
        <v>98</v>
      </c>
      <c r="B525" s="13" t="s">
        <v>99</v>
      </c>
      <c r="C525" s="3" t="s">
        <v>6</v>
      </c>
    </row>
    <row r="526" spans="1:8">
      <c r="A526" s="18" t="s">
        <v>523</v>
      </c>
      <c r="B526" s="14" t="s">
        <v>524</v>
      </c>
      <c r="C526" s="5" t="s">
        <v>525</v>
      </c>
      <c r="D526" s="5" t="s">
        <v>526</v>
      </c>
      <c r="E526" s="6" t="s">
        <v>527</v>
      </c>
      <c r="F526" s="6" t="s">
        <v>528</v>
      </c>
      <c r="G526" s="6" t="s">
        <v>529</v>
      </c>
      <c r="H526" s="23" t="s">
        <v>530</v>
      </c>
    </row>
    <row r="527" spans="1:8">
      <c r="A527" s="19" t="s">
        <v>563</v>
      </c>
      <c r="B527" s="15" t="s">
        <v>564</v>
      </c>
      <c r="C527" s="4" t="s">
        <v>13</v>
      </c>
      <c r="D527" s="4">
        <v>14.36</v>
      </c>
      <c r="E527" s="1">
        <v>6</v>
      </c>
      <c r="F527" s="1">
        <v>3</v>
      </c>
      <c r="G527" s="1">
        <f>E527*(1+F527/100)</f>
        <v>6.18</v>
      </c>
      <c r="H527" s="22">
        <f>G527*D527</f>
        <v>88.744799999999998</v>
      </c>
    </row>
    <row r="528" spans="1:8">
      <c r="G528" s="2" t="s">
        <v>534</v>
      </c>
      <c r="H528" s="27">
        <f>TRUNC(SUM(H527:H527),2)</f>
        <v>88.74</v>
      </c>
    </row>
    <row r="530" spans="1:8" ht="45">
      <c r="A530" s="17" t="s">
        <v>88</v>
      </c>
      <c r="B530" s="13" t="s">
        <v>89</v>
      </c>
      <c r="C530" s="3" t="s">
        <v>16</v>
      </c>
    </row>
    <row r="531" spans="1:8">
      <c r="A531" s="18" t="s">
        <v>523</v>
      </c>
      <c r="B531" s="14" t="s">
        <v>524</v>
      </c>
      <c r="C531" s="5" t="s">
        <v>525</v>
      </c>
      <c r="D531" s="5" t="s">
        <v>526</v>
      </c>
      <c r="E531" s="6" t="s">
        <v>527</v>
      </c>
      <c r="F531" s="6" t="s">
        <v>528</v>
      </c>
      <c r="G531" s="6" t="s">
        <v>529</v>
      </c>
      <c r="H531" s="23" t="s">
        <v>530</v>
      </c>
    </row>
    <row r="532" spans="1:8">
      <c r="A532" s="19" t="s">
        <v>543</v>
      </c>
      <c r="B532" s="15" t="s">
        <v>544</v>
      </c>
      <c r="C532" s="4" t="s">
        <v>13</v>
      </c>
      <c r="D532" s="4">
        <v>10.49</v>
      </c>
      <c r="E532" s="1">
        <v>3.5</v>
      </c>
      <c r="F532" s="1">
        <v>3</v>
      </c>
      <c r="G532" s="1">
        <f>E532*(1+F532/100)</f>
        <v>3.605</v>
      </c>
      <c r="H532" s="22">
        <f>G532*D532</f>
        <v>37.816450000000003</v>
      </c>
    </row>
    <row r="533" spans="1:8">
      <c r="G533" s="2" t="s">
        <v>534</v>
      </c>
      <c r="H533" s="27">
        <f>TRUNC(SUM(H532:H532),2)</f>
        <v>37.81</v>
      </c>
    </row>
    <row r="535" spans="1:8" ht="30">
      <c r="A535" s="17" t="s">
        <v>216</v>
      </c>
      <c r="B535" s="13" t="s">
        <v>487</v>
      </c>
      <c r="C535" s="3" t="s">
        <v>22</v>
      </c>
    </row>
    <row r="536" spans="1:8">
      <c r="A536" s="18" t="s">
        <v>523</v>
      </c>
      <c r="B536" s="14" t="s">
        <v>524</v>
      </c>
      <c r="C536" s="5" t="s">
        <v>525</v>
      </c>
      <c r="D536" s="5" t="s">
        <v>526</v>
      </c>
      <c r="E536" s="6" t="s">
        <v>527</v>
      </c>
      <c r="F536" s="6" t="s">
        <v>528</v>
      </c>
      <c r="G536" s="6" t="s">
        <v>529</v>
      </c>
      <c r="H536" s="23" t="s">
        <v>530</v>
      </c>
    </row>
    <row r="537" spans="1:8">
      <c r="G537" s="2" t="s">
        <v>534</v>
      </c>
      <c r="H537" s="27">
        <f>TRUNC(SUM(H532:H536),2)</f>
        <v>75.62</v>
      </c>
    </row>
    <row r="539" spans="1:8" ht="90">
      <c r="A539" s="17" t="s">
        <v>20</v>
      </c>
      <c r="B539" s="13" t="s">
        <v>21</v>
      </c>
      <c r="C539" s="3" t="s">
        <v>22</v>
      </c>
    </row>
    <row r="540" spans="1:8">
      <c r="A540" s="18" t="s">
        <v>523</v>
      </c>
      <c r="B540" s="14" t="s">
        <v>524</v>
      </c>
      <c r="C540" s="5" t="s">
        <v>525</v>
      </c>
      <c r="D540" s="5" t="s">
        <v>526</v>
      </c>
      <c r="E540" s="6" t="s">
        <v>527</v>
      </c>
      <c r="F540" s="6" t="s">
        <v>528</v>
      </c>
      <c r="G540" s="6" t="s">
        <v>529</v>
      </c>
      <c r="H540" s="23" t="s">
        <v>530</v>
      </c>
    </row>
    <row r="541" spans="1:8">
      <c r="A541" s="19" t="s">
        <v>543</v>
      </c>
      <c r="B541" s="15" t="s">
        <v>544</v>
      </c>
      <c r="C541" s="4" t="s">
        <v>13</v>
      </c>
      <c r="D541" s="4">
        <v>10.49</v>
      </c>
      <c r="E541" s="1">
        <v>0.75</v>
      </c>
      <c r="F541" s="1">
        <v>3</v>
      </c>
      <c r="G541" s="1">
        <f>E541*(1+F541/100)</f>
        <v>0.77249999999999996</v>
      </c>
      <c r="H541" s="22">
        <f>G541*D541</f>
        <v>8.1035249999999994</v>
      </c>
    </row>
    <row r="542" spans="1:8">
      <c r="A542" s="19" t="s">
        <v>843</v>
      </c>
      <c r="B542" s="15" t="s">
        <v>844</v>
      </c>
      <c r="C542" s="4" t="s">
        <v>13</v>
      </c>
      <c r="D542" s="4">
        <v>84.206800000000001</v>
      </c>
      <c r="E542" s="1">
        <v>5.0000000000000001E-3</v>
      </c>
      <c r="F542" s="1">
        <v>0</v>
      </c>
      <c r="G542" s="1">
        <f>E542*(1+F542/100)</f>
        <v>5.0000000000000001E-3</v>
      </c>
      <c r="H542" s="22">
        <f>G542*D542</f>
        <v>0.42103400000000002</v>
      </c>
    </row>
    <row r="543" spans="1:8">
      <c r="A543" s="19" t="s">
        <v>845</v>
      </c>
      <c r="B543" s="15" t="s">
        <v>846</v>
      </c>
      <c r="C543" s="4" t="s">
        <v>13</v>
      </c>
      <c r="D543" s="4">
        <v>30.4437</v>
      </c>
      <c r="E543" s="1">
        <v>0.375</v>
      </c>
      <c r="F543" s="1">
        <v>0</v>
      </c>
      <c r="G543" s="1">
        <f>E543*(1+F543/100)</f>
        <v>0.375</v>
      </c>
      <c r="H543" s="22">
        <f>G543*D543</f>
        <v>11.416387499999999</v>
      </c>
    </row>
    <row r="544" spans="1:8">
      <c r="G544" s="2" t="s">
        <v>534</v>
      </c>
      <c r="H544" s="27">
        <f>TRUNC(SUM(H541:H543),2)</f>
        <v>19.940000000000001</v>
      </c>
    </row>
    <row r="546" spans="1:8" ht="75">
      <c r="A546" s="17" t="s">
        <v>23</v>
      </c>
      <c r="B546" s="13" t="s">
        <v>24</v>
      </c>
      <c r="C546" s="3" t="s">
        <v>25</v>
      </c>
    </row>
    <row r="547" spans="1:8">
      <c r="A547" s="18" t="s">
        <v>523</v>
      </c>
      <c r="B547" s="14" t="s">
        <v>524</v>
      </c>
      <c r="C547" s="5" t="s">
        <v>525</v>
      </c>
      <c r="D547" s="5" t="s">
        <v>526</v>
      </c>
      <c r="E547" s="6" t="s">
        <v>527</v>
      </c>
      <c r="F547" s="6" t="s">
        <v>528</v>
      </c>
      <c r="G547" s="6" t="s">
        <v>529</v>
      </c>
      <c r="H547" s="23" t="s">
        <v>530</v>
      </c>
    </row>
    <row r="548" spans="1:8">
      <c r="A548" s="19" t="s">
        <v>843</v>
      </c>
      <c r="B548" s="15" t="s">
        <v>844</v>
      </c>
      <c r="C548" s="4" t="s">
        <v>13</v>
      </c>
      <c r="D548" s="4">
        <v>84.206800000000001</v>
      </c>
      <c r="E548" s="1">
        <v>8.3000000000000001E-3</v>
      </c>
      <c r="F548" s="1">
        <v>0</v>
      </c>
      <c r="G548" s="1">
        <f>E548*(1+F548/100)</f>
        <v>8.3000000000000001E-3</v>
      </c>
      <c r="H548" s="22">
        <f>G548*D548</f>
        <v>0.69891643999999997</v>
      </c>
    </row>
    <row r="549" spans="1:8">
      <c r="G549" s="2" t="s">
        <v>534</v>
      </c>
      <c r="H549" s="27">
        <f>TRUNC(SUM(H548:H548),2)</f>
        <v>0.69</v>
      </c>
    </row>
    <row r="551" spans="1:8" ht="60">
      <c r="A551" s="17" t="s">
        <v>218</v>
      </c>
      <c r="B551" s="13" t="s">
        <v>488</v>
      </c>
      <c r="C551" s="3" t="s">
        <v>16</v>
      </c>
    </row>
    <row r="552" spans="1:8">
      <c r="A552" s="18" t="s">
        <v>523</v>
      </c>
      <c r="B552" s="14" t="s">
        <v>524</v>
      </c>
      <c r="C552" s="5" t="s">
        <v>525</v>
      </c>
      <c r="D552" s="5" t="s">
        <v>526</v>
      </c>
      <c r="E552" s="6" t="s">
        <v>527</v>
      </c>
      <c r="F552" s="6" t="s">
        <v>528</v>
      </c>
      <c r="G552" s="6" t="s">
        <v>529</v>
      </c>
      <c r="H552" s="23" t="s">
        <v>530</v>
      </c>
    </row>
    <row r="553" spans="1:8">
      <c r="G553" s="2" t="s">
        <v>534</v>
      </c>
      <c r="H553" s="27">
        <f>TRUNC(SUM(H548:H552),2)</f>
        <v>1.38</v>
      </c>
    </row>
    <row r="555" spans="1:8" ht="60">
      <c r="A555" s="17" t="s">
        <v>129</v>
      </c>
      <c r="B555" s="13" t="s">
        <v>130</v>
      </c>
      <c r="C555" s="3" t="s">
        <v>3</v>
      </c>
    </row>
    <row r="556" spans="1:8">
      <c r="A556" s="18" t="s">
        <v>523</v>
      </c>
      <c r="B556" s="14" t="s">
        <v>524</v>
      </c>
      <c r="C556" s="5" t="s">
        <v>525</v>
      </c>
      <c r="D556" s="5" t="s">
        <v>526</v>
      </c>
      <c r="E556" s="6" t="s">
        <v>527</v>
      </c>
      <c r="F556" s="6" t="s">
        <v>528</v>
      </c>
      <c r="G556" s="6" t="s">
        <v>529</v>
      </c>
      <c r="H556" s="23" t="s">
        <v>530</v>
      </c>
    </row>
    <row r="557" spans="1:8">
      <c r="A557" s="19" t="s">
        <v>861</v>
      </c>
      <c r="B557" s="15" t="s">
        <v>862</v>
      </c>
      <c r="C557" s="4" t="s">
        <v>3</v>
      </c>
      <c r="D557" s="4">
        <v>130.07</v>
      </c>
      <c r="E557" s="1">
        <v>1.05</v>
      </c>
      <c r="F557" s="1">
        <v>0</v>
      </c>
      <c r="G557" s="1">
        <f>E557*(1+F557/100)</f>
        <v>1.05</v>
      </c>
      <c r="H557" s="22">
        <f>G557*D557</f>
        <v>136.5735</v>
      </c>
    </row>
    <row r="558" spans="1:8">
      <c r="G558" s="2" t="s">
        <v>534</v>
      </c>
      <c r="H558" s="27">
        <f>TRUNC(SUM(H557:H557),2)</f>
        <v>136.57</v>
      </c>
    </row>
    <row r="560" spans="1:8" ht="45">
      <c r="A560" s="17" t="s">
        <v>100</v>
      </c>
      <c r="B560" s="13" t="s">
        <v>101</v>
      </c>
      <c r="C560" s="3" t="s">
        <v>16</v>
      </c>
    </row>
    <row r="561" spans="1:8">
      <c r="A561" s="18" t="s">
        <v>523</v>
      </c>
      <c r="B561" s="14" t="s">
        <v>524</v>
      </c>
      <c r="C561" s="5" t="s">
        <v>525</v>
      </c>
      <c r="D561" s="5" t="s">
        <v>526</v>
      </c>
      <c r="E561" s="6" t="s">
        <v>527</v>
      </c>
      <c r="F561" s="6" t="s">
        <v>528</v>
      </c>
      <c r="G561" s="6" t="s">
        <v>529</v>
      </c>
      <c r="H561" s="23" t="s">
        <v>530</v>
      </c>
    </row>
    <row r="562" spans="1:8">
      <c r="A562" s="19" t="s">
        <v>863</v>
      </c>
      <c r="B562" s="15" t="s">
        <v>864</v>
      </c>
      <c r="C562" s="4" t="s">
        <v>16</v>
      </c>
      <c r="D562" s="4">
        <v>50.17</v>
      </c>
      <c r="E562" s="1">
        <v>0.6</v>
      </c>
      <c r="F562" s="1">
        <v>5</v>
      </c>
      <c r="G562" s="1">
        <f>E562*(1+F562/100)</f>
        <v>0.63</v>
      </c>
      <c r="H562" s="22">
        <f>G562*D562</f>
        <v>31.607100000000003</v>
      </c>
    </row>
    <row r="563" spans="1:8">
      <c r="A563" s="19" t="s">
        <v>865</v>
      </c>
      <c r="B563" s="15" t="s">
        <v>866</v>
      </c>
      <c r="C563" s="4" t="s">
        <v>112</v>
      </c>
      <c r="D563" s="4">
        <v>0.36930000000000002</v>
      </c>
      <c r="E563" s="1">
        <v>180</v>
      </c>
      <c r="F563" s="1">
        <v>5</v>
      </c>
      <c r="G563" s="1">
        <f>E563*(1+F563/100)</f>
        <v>189</v>
      </c>
      <c r="H563" s="22">
        <f>G563*D563</f>
        <v>69.797700000000006</v>
      </c>
    </row>
    <row r="564" spans="1:8">
      <c r="A564" s="19" t="s">
        <v>867</v>
      </c>
      <c r="B564" s="15" t="s">
        <v>868</v>
      </c>
      <c r="C564" s="4" t="s">
        <v>16</v>
      </c>
      <c r="D564" s="4">
        <v>75.53</v>
      </c>
      <c r="E564" s="1">
        <v>0.91</v>
      </c>
      <c r="F564" s="1">
        <v>5</v>
      </c>
      <c r="G564" s="1">
        <f>E564*(1+F564/100)</f>
        <v>0.95550000000000013</v>
      </c>
      <c r="H564" s="22">
        <f>G564*D564</f>
        <v>72.168915000000013</v>
      </c>
    </row>
    <row r="565" spans="1:8">
      <c r="G565" s="2" t="s">
        <v>534</v>
      </c>
      <c r="H565" s="27">
        <f>TRUNC(SUM(H562:H564),2)</f>
        <v>173.57</v>
      </c>
    </row>
    <row r="567" spans="1:8" ht="60">
      <c r="A567" s="17" t="s">
        <v>131</v>
      </c>
      <c r="B567" s="13" t="s">
        <v>132</v>
      </c>
      <c r="C567" s="3" t="s">
        <v>16</v>
      </c>
    </row>
    <row r="568" spans="1:8">
      <c r="A568" s="18" t="s">
        <v>523</v>
      </c>
      <c r="B568" s="14" t="s">
        <v>524</v>
      </c>
      <c r="C568" s="5" t="s">
        <v>525</v>
      </c>
      <c r="D568" s="5" t="s">
        <v>526</v>
      </c>
      <c r="E568" s="6" t="s">
        <v>527</v>
      </c>
      <c r="F568" s="6" t="s">
        <v>528</v>
      </c>
      <c r="G568" s="6" t="s">
        <v>529</v>
      </c>
      <c r="H568" s="23" t="s">
        <v>530</v>
      </c>
    </row>
    <row r="569" spans="1:8">
      <c r="A569" s="19" t="s">
        <v>563</v>
      </c>
      <c r="B569" s="15" t="s">
        <v>564</v>
      </c>
      <c r="C569" s="4" t="s">
        <v>13</v>
      </c>
      <c r="D569" s="4">
        <v>14.36</v>
      </c>
      <c r="E569" s="1">
        <v>0.6</v>
      </c>
      <c r="F569" s="1">
        <v>3</v>
      </c>
      <c r="G569" s="1">
        <f t="shared" ref="G569:G577" si="19">E569*(1+F569/100)</f>
        <v>0.61799999999999999</v>
      </c>
      <c r="H569" s="22">
        <f t="shared" ref="H569:H577" si="20">G569*D569</f>
        <v>8.8744800000000001</v>
      </c>
    </row>
    <row r="570" spans="1:8">
      <c r="A570" s="19" t="s">
        <v>869</v>
      </c>
      <c r="B570" s="15" t="s">
        <v>870</v>
      </c>
      <c r="C570" s="4" t="s">
        <v>13</v>
      </c>
      <c r="D570" s="4">
        <v>14.36</v>
      </c>
      <c r="E570" s="1">
        <v>0.6</v>
      </c>
      <c r="F570" s="1">
        <v>3</v>
      </c>
      <c r="G570" s="1">
        <f t="shared" si="19"/>
        <v>0.61799999999999999</v>
      </c>
      <c r="H570" s="22">
        <f t="shared" si="20"/>
        <v>8.8744800000000001</v>
      </c>
    </row>
    <row r="571" spans="1:8">
      <c r="A571" s="19" t="s">
        <v>871</v>
      </c>
      <c r="B571" s="15" t="s">
        <v>872</v>
      </c>
      <c r="C571" s="4" t="s">
        <v>13</v>
      </c>
      <c r="D571" s="4">
        <v>14.36</v>
      </c>
      <c r="E571" s="1">
        <v>0.6</v>
      </c>
      <c r="F571" s="1">
        <v>3</v>
      </c>
      <c r="G571" s="1">
        <f t="shared" si="19"/>
        <v>0.61799999999999999</v>
      </c>
      <c r="H571" s="22">
        <f t="shared" si="20"/>
        <v>8.8744800000000001</v>
      </c>
    </row>
    <row r="572" spans="1:8">
      <c r="A572" s="19" t="s">
        <v>543</v>
      </c>
      <c r="B572" s="15" t="s">
        <v>544</v>
      </c>
      <c r="C572" s="4" t="s">
        <v>13</v>
      </c>
      <c r="D572" s="4">
        <v>10.49</v>
      </c>
      <c r="E572" s="1">
        <v>1.6</v>
      </c>
      <c r="F572" s="1">
        <v>3</v>
      </c>
      <c r="G572" s="1">
        <f t="shared" si="19"/>
        <v>1.6480000000000001</v>
      </c>
      <c r="H572" s="22">
        <f t="shared" si="20"/>
        <v>17.287520000000001</v>
      </c>
    </row>
    <row r="573" spans="1:8">
      <c r="A573" s="19" t="s">
        <v>873</v>
      </c>
      <c r="B573" s="15" t="s">
        <v>874</v>
      </c>
      <c r="C573" s="4" t="s">
        <v>16</v>
      </c>
      <c r="D573" s="4">
        <v>35.06</v>
      </c>
      <c r="E573" s="1">
        <v>1</v>
      </c>
      <c r="F573" s="1">
        <v>0</v>
      </c>
      <c r="G573" s="1">
        <f t="shared" si="19"/>
        <v>1</v>
      </c>
      <c r="H573" s="22">
        <f t="shared" si="20"/>
        <v>35.06</v>
      </c>
    </row>
    <row r="574" spans="1:8">
      <c r="A574" s="19" t="s">
        <v>875</v>
      </c>
      <c r="B574" s="15" t="s">
        <v>532</v>
      </c>
      <c r="C574" s="4" t="s">
        <v>0</v>
      </c>
      <c r="D574" s="4">
        <v>342.21</v>
      </c>
      <c r="E574" s="1">
        <v>1.05</v>
      </c>
      <c r="F574" s="1">
        <v>0</v>
      </c>
      <c r="G574" s="1">
        <f t="shared" si="19"/>
        <v>1.05</v>
      </c>
      <c r="H574" s="22">
        <f t="shared" si="20"/>
        <v>359.32049999999998</v>
      </c>
    </row>
    <row r="575" spans="1:8">
      <c r="A575" s="19" t="s">
        <v>876</v>
      </c>
      <c r="B575" s="15" t="s">
        <v>877</v>
      </c>
      <c r="C575" s="4" t="s">
        <v>13</v>
      </c>
      <c r="D575" s="4">
        <v>0.71389999999999998</v>
      </c>
      <c r="E575" s="1">
        <v>0.23</v>
      </c>
      <c r="F575" s="1">
        <v>0</v>
      </c>
      <c r="G575" s="1">
        <f t="shared" si="19"/>
        <v>0.23</v>
      </c>
      <c r="H575" s="22">
        <f t="shared" si="20"/>
        <v>0.16419700000000001</v>
      </c>
    </row>
    <row r="576" spans="1:8">
      <c r="A576" s="19" t="s">
        <v>878</v>
      </c>
      <c r="B576" s="15" t="s">
        <v>879</v>
      </c>
      <c r="C576" s="4" t="s">
        <v>13</v>
      </c>
      <c r="D576" s="4">
        <v>0.2417</v>
      </c>
      <c r="E576" s="1">
        <v>0.39</v>
      </c>
      <c r="F576" s="1">
        <v>0</v>
      </c>
      <c r="G576" s="1">
        <f t="shared" si="19"/>
        <v>0.39</v>
      </c>
      <c r="H576" s="22">
        <f t="shared" si="20"/>
        <v>9.4263E-2</v>
      </c>
    </row>
    <row r="577" spans="1:8">
      <c r="A577" s="19" t="s">
        <v>583</v>
      </c>
      <c r="B577" s="15" t="s">
        <v>584</v>
      </c>
      <c r="C577" s="4" t="s">
        <v>16</v>
      </c>
      <c r="D577" s="4">
        <v>263.40050000000002</v>
      </c>
      <c r="E577" s="1">
        <v>1.2500000000000001E-2</v>
      </c>
      <c r="F577" s="1">
        <v>0</v>
      </c>
      <c r="G577" s="1">
        <f t="shared" si="19"/>
        <v>1.2500000000000001E-2</v>
      </c>
      <c r="H577" s="22">
        <f t="shared" si="20"/>
        <v>3.2925062500000006</v>
      </c>
    </row>
    <row r="578" spans="1:8">
      <c r="G578" s="2" t="s">
        <v>534</v>
      </c>
      <c r="H578" s="27">
        <f>TRUNC(SUM(H569:H577),2)</f>
        <v>441.84</v>
      </c>
    </row>
    <row r="580" spans="1:8" ht="60">
      <c r="A580" s="17" t="s">
        <v>167</v>
      </c>
      <c r="B580" s="13" t="s">
        <v>168</v>
      </c>
      <c r="C580" s="3" t="s">
        <v>16</v>
      </c>
    </row>
    <row r="581" spans="1:8">
      <c r="A581" s="18" t="s">
        <v>523</v>
      </c>
      <c r="B581" s="14" t="s">
        <v>524</v>
      </c>
      <c r="C581" s="5" t="s">
        <v>525</v>
      </c>
      <c r="D581" s="5" t="s">
        <v>526</v>
      </c>
      <c r="E581" s="6" t="s">
        <v>527</v>
      </c>
      <c r="F581" s="6" t="s">
        <v>528</v>
      </c>
      <c r="G581" s="6" t="s">
        <v>529</v>
      </c>
      <c r="H581" s="23" t="s">
        <v>530</v>
      </c>
    </row>
    <row r="582" spans="1:8">
      <c r="A582" s="19" t="s">
        <v>880</v>
      </c>
      <c r="B582" s="15" t="s">
        <v>532</v>
      </c>
      <c r="C582" s="4" t="s">
        <v>0</v>
      </c>
      <c r="D582" s="4">
        <v>504.82</v>
      </c>
      <c r="E582" s="1">
        <v>1</v>
      </c>
      <c r="F582" s="1">
        <v>0</v>
      </c>
      <c r="G582" s="1">
        <f>E582*(1+F582/100)</f>
        <v>1</v>
      </c>
      <c r="H582" s="22">
        <f>G582*D582</f>
        <v>504.82</v>
      </c>
    </row>
    <row r="583" spans="1:8">
      <c r="G583" s="2" t="s">
        <v>534</v>
      </c>
      <c r="H583" s="27">
        <f>TRUNC(SUM(H582:H582),2)</f>
        <v>504.82</v>
      </c>
    </row>
    <row r="585" spans="1:8" ht="90">
      <c r="A585" s="17" t="s">
        <v>14</v>
      </c>
      <c r="B585" s="13" t="s">
        <v>15</v>
      </c>
      <c r="C585" s="3" t="s">
        <v>16</v>
      </c>
    </row>
    <row r="586" spans="1:8">
      <c r="A586" s="18" t="s">
        <v>523</v>
      </c>
      <c r="B586" s="14" t="s">
        <v>524</v>
      </c>
      <c r="C586" s="5" t="s">
        <v>525</v>
      </c>
      <c r="D586" s="5" t="s">
        <v>526</v>
      </c>
      <c r="E586" s="6" t="s">
        <v>527</v>
      </c>
      <c r="F586" s="6" t="s">
        <v>528</v>
      </c>
      <c r="G586" s="6" t="s">
        <v>529</v>
      </c>
      <c r="H586" s="23" t="s">
        <v>530</v>
      </c>
    </row>
    <row r="587" spans="1:8">
      <c r="A587" s="19" t="s">
        <v>881</v>
      </c>
      <c r="B587" s="15" t="s">
        <v>882</v>
      </c>
      <c r="C587" s="4" t="s">
        <v>6</v>
      </c>
      <c r="D587" s="4">
        <v>82.160799999999995</v>
      </c>
      <c r="E587" s="1">
        <v>0.1</v>
      </c>
      <c r="F587" s="1">
        <v>0</v>
      </c>
      <c r="G587" s="1">
        <f>E587*(1+F587/100)</f>
        <v>0.1</v>
      </c>
      <c r="H587" s="22">
        <f>G587*D587</f>
        <v>8.2160799999999998</v>
      </c>
    </row>
    <row r="588" spans="1:8">
      <c r="A588" s="19" t="s">
        <v>883</v>
      </c>
      <c r="B588" s="15" t="s">
        <v>884</v>
      </c>
      <c r="C588" s="4" t="s">
        <v>6</v>
      </c>
      <c r="D588" s="4">
        <v>29.979299999999999</v>
      </c>
      <c r="E588" s="1">
        <v>0.12</v>
      </c>
      <c r="F588" s="1">
        <v>0</v>
      </c>
      <c r="G588" s="1">
        <f>E588*(1+F588/100)</f>
        <v>0.12</v>
      </c>
      <c r="H588" s="22">
        <f>G588*D588</f>
        <v>3.5975159999999997</v>
      </c>
    </row>
    <row r="589" spans="1:8">
      <c r="G589" s="2" t="s">
        <v>534</v>
      </c>
      <c r="H589" s="27">
        <f>TRUNC(SUM(H587:H588),2)</f>
        <v>11.81</v>
      </c>
    </row>
    <row r="591" spans="1:8" ht="75">
      <c r="A591" s="17" t="s">
        <v>102</v>
      </c>
      <c r="B591" s="13" t="s">
        <v>103</v>
      </c>
      <c r="C591" s="3" t="s">
        <v>16</v>
      </c>
    </row>
    <row r="592" spans="1:8">
      <c r="A592" s="18" t="s">
        <v>523</v>
      </c>
      <c r="B592" s="14" t="s">
        <v>524</v>
      </c>
      <c r="C592" s="5" t="s">
        <v>525</v>
      </c>
      <c r="D592" s="5" t="s">
        <v>526</v>
      </c>
      <c r="E592" s="6" t="s">
        <v>527</v>
      </c>
      <c r="F592" s="6" t="s">
        <v>528</v>
      </c>
      <c r="G592" s="6" t="s">
        <v>529</v>
      </c>
      <c r="H592" s="23" t="s">
        <v>530</v>
      </c>
    </row>
    <row r="593" spans="1:8">
      <c r="A593" s="19" t="s">
        <v>563</v>
      </c>
      <c r="B593" s="15" t="s">
        <v>564</v>
      </c>
      <c r="C593" s="4" t="s">
        <v>13</v>
      </c>
      <c r="D593" s="4">
        <v>14.36</v>
      </c>
      <c r="E593" s="1">
        <v>0.5</v>
      </c>
      <c r="F593" s="1">
        <v>3</v>
      </c>
      <c r="G593" s="1">
        <f>E593*(1+F593/100)</f>
        <v>0.51500000000000001</v>
      </c>
      <c r="H593" s="22">
        <f>G593*D593</f>
        <v>7.3953999999999995</v>
      </c>
    </row>
    <row r="594" spans="1:8">
      <c r="A594" s="19" t="s">
        <v>869</v>
      </c>
      <c r="B594" s="15" t="s">
        <v>870</v>
      </c>
      <c r="C594" s="4" t="s">
        <v>13</v>
      </c>
      <c r="D594" s="4">
        <v>14.36</v>
      </c>
      <c r="E594" s="1">
        <v>0.5</v>
      </c>
      <c r="F594" s="1">
        <v>3</v>
      </c>
      <c r="G594" s="1">
        <f>E594*(1+F594/100)</f>
        <v>0.51500000000000001</v>
      </c>
      <c r="H594" s="22">
        <f>G594*D594</f>
        <v>7.3953999999999995</v>
      </c>
    </row>
    <row r="595" spans="1:8">
      <c r="A595" s="19" t="s">
        <v>543</v>
      </c>
      <c r="B595" s="15" t="s">
        <v>544</v>
      </c>
      <c r="C595" s="4" t="s">
        <v>13</v>
      </c>
      <c r="D595" s="4">
        <v>10.49</v>
      </c>
      <c r="E595" s="1">
        <v>3</v>
      </c>
      <c r="F595" s="1">
        <v>3</v>
      </c>
      <c r="G595" s="1">
        <f>E595*(1+F595/100)</f>
        <v>3.09</v>
      </c>
      <c r="H595" s="22">
        <f>G595*D595</f>
        <v>32.414099999999998</v>
      </c>
    </row>
    <row r="596" spans="1:8">
      <c r="A596" s="19" t="s">
        <v>876</v>
      </c>
      <c r="B596" s="15" t="s">
        <v>877</v>
      </c>
      <c r="C596" s="4" t="s">
        <v>13</v>
      </c>
      <c r="D596" s="4">
        <v>0.71389999999999998</v>
      </c>
      <c r="E596" s="1">
        <v>0.3</v>
      </c>
      <c r="F596" s="1">
        <v>0</v>
      </c>
      <c r="G596" s="1">
        <f>E596*(1+F596/100)</f>
        <v>0.3</v>
      </c>
      <c r="H596" s="22">
        <f>G596*D596</f>
        <v>0.21417</v>
      </c>
    </row>
    <row r="597" spans="1:8">
      <c r="A597" s="19" t="s">
        <v>878</v>
      </c>
      <c r="B597" s="15" t="s">
        <v>879</v>
      </c>
      <c r="C597" s="4" t="s">
        <v>13</v>
      </c>
      <c r="D597" s="4">
        <v>0.2417</v>
      </c>
      <c r="E597" s="1">
        <v>0.7</v>
      </c>
      <c r="F597" s="1">
        <v>0</v>
      </c>
      <c r="G597" s="1">
        <f>E597*(1+F597/100)</f>
        <v>0.7</v>
      </c>
      <c r="H597" s="22">
        <f>G597*D597</f>
        <v>0.16918999999999998</v>
      </c>
    </row>
    <row r="598" spans="1:8">
      <c r="G598" s="2" t="s">
        <v>534</v>
      </c>
      <c r="H598" s="27">
        <f>TRUNC(SUM(H593:H597),2)</f>
        <v>47.58</v>
      </c>
    </row>
    <row r="600" spans="1:8" ht="60">
      <c r="A600" s="17" t="s">
        <v>104</v>
      </c>
      <c r="B600" s="13" t="s">
        <v>105</v>
      </c>
      <c r="C600" s="3" t="s">
        <v>19</v>
      </c>
    </row>
    <row r="601" spans="1:8">
      <c r="A601" s="18" t="s">
        <v>523</v>
      </c>
      <c r="B601" s="14" t="s">
        <v>524</v>
      </c>
      <c r="C601" s="5" t="s">
        <v>525</v>
      </c>
      <c r="D601" s="5" t="s">
        <v>526</v>
      </c>
      <c r="E601" s="6" t="s">
        <v>527</v>
      </c>
      <c r="F601" s="6" t="s">
        <v>528</v>
      </c>
      <c r="G601" s="6" t="s">
        <v>529</v>
      </c>
      <c r="H601" s="23" t="s">
        <v>530</v>
      </c>
    </row>
    <row r="602" spans="1:8">
      <c r="A602" s="19" t="s">
        <v>869</v>
      </c>
      <c r="B602" s="15" t="s">
        <v>870</v>
      </c>
      <c r="C602" s="4" t="s">
        <v>13</v>
      </c>
      <c r="D602" s="4">
        <v>14.36</v>
      </c>
      <c r="E602" s="1">
        <v>1.05</v>
      </c>
      <c r="F602" s="1">
        <v>3</v>
      </c>
      <c r="G602" s="1">
        <f t="shared" ref="G602:G608" si="21">E602*(1+F602/100)</f>
        <v>1.0815000000000001</v>
      </c>
      <c r="H602" s="22">
        <f t="shared" ref="H602:H608" si="22">G602*D602</f>
        <v>15.530340000000001</v>
      </c>
    </row>
    <row r="603" spans="1:8">
      <c r="A603" s="19" t="s">
        <v>543</v>
      </c>
      <c r="B603" s="15" t="s">
        <v>544</v>
      </c>
      <c r="C603" s="4" t="s">
        <v>13</v>
      </c>
      <c r="D603" s="4">
        <v>10.49</v>
      </c>
      <c r="E603" s="1">
        <v>1.05</v>
      </c>
      <c r="F603" s="1">
        <v>3</v>
      </c>
      <c r="G603" s="1">
        <f t="shared" si="21"/>
        <v>1.0815000000000001</v>
      </c>
      <c r="H603" s="22">
        <f t="shared" si="22"/>
        <v>11.344935000000001</v>
      </c>
    </row>
    <row r="604" spans="1:8">
      <c r="A604" s="19" t="s">
        <v>831</v>
      </c>
      <c r="B604" s="15" t="s">
        <v>832</v>
      </c>
      <c r="C604" s="4" t="s">
        <v>3</v>
      </c>
      <c r="D604" s="4">
        <v>4.91</v>
      </c>
      <c r="E604" s="1">
        <v>1.05</v>
      </c>
      <c r="F604" s="1">
        <v>0</v>
      </c>
      <c r="G604" s="1">
        <f t="shared" si="21"/>
        <v>1.05</v>
      </c>
      <c r="H604" s="22">
        <f t="shared" si="22"/>
        <v>5.1555</v>
      </c>
    </row>
    <row r="605" spans="1:8">
      <c r="A605" s="19" t="s">
        <v>690</v>
      </c>
      <c r="B605" s="15" t="s">
        <v>691</v>
      </c>
      <c r="C605" s="4" t="s">
        <v>3</v>
      </c>
      <c r="D605" s="4">
        <v>3.01</v>
      </c>
      <c r="E605" s="1">
        <v>1.4</v>
      </c>
      <c r="F605" s="1">
        <v>0</v>
      </c>
      <c r="G605" s="1">
        <f t="shared" si="21"/>
        <v>1.4</v>
      </c>
      <c r="H605" s="22">
        <f t="shared" si="22"/>
        <v>4.2139999999999995</v>
      </c>
    </row>
    <row r="606" spans="1:8">
      <c r="A606" s="19" t="s">
        <v>559</v>
      </c>
      <c r="B606" s="15" t="s">
        <v>560</v>
      </c>
      <c r="C606" s="4" t="s">
        <v>3</v>
      </c>
      <c r="D606" s="4">
        <v>1.96</v>
      </c>
      <c r="E606" s="1">
        <v>0.55000000000000004</v>
      </c>
      <c r="F606" s="1">
        <v>0</v>
      </c>
      <c r="G606" s="1">
        <f t="shared" si="21"/>
        <v>0.55000000000000004</v>
      </c>
      <c r="H606" s="22">
        <f t="shared" si="22"/>
        <v>1.0780000000000001</v>
      </c>
    </row>
    <row r="607" spans="1:8">
      <c r="A607" s="19" t="s">
        <v>561</v>
      </c>
      <c r="B607" s="15" t="s">
        <v>562</v>
      </c>
      <c r="C607" s="4" t="s">
        <v>112</v>
      </c>
      <c r="D607" s="4">
        <v>3.27</v>
      </c>
      <c r="E607" s="1">
        <v>0.1</v>
      </c>
      <c r="F607" s="1">
        <v>0</v>
      </c>
      <c r="G607" s="1">
        <f t="shared" si="21"/>
        <v>0.1</v>
      </c>
      <c r="H607" s="22">
        <f t="shared" si="22"/>
        <v>0.32700000000000001</v>
      </c>
    </row>
    <row r="608" spans="1:8">
      <c r="A608" s="19" t="s">
        <v>885</v>
      </c>
      <c r="B608" s="15" t="s">
        <v>886</v>
      </c>
      <c r="C608" s="4" t="s">
        <v>19</v>
      </c>
      <c r="D608" s="4">
        <v>2.0329000000000002</v>
      </c>
      <c r="E608" s="1">
        <v>1</v>
      </c>
      <c r="F608" s="1">
        <v>0</v>
      </c>
      <c r="G608" s="1">
        <f t="shared" si="21"/>
        <v>1</v>
      </c>
      <c r="H608" s="22">
        <f t="shared" si="22"/>
        <v>2.0329000000000002</v>
      </c>
    </row>
    <row r="609" spans="1:8">
      <c r="G609" s="2" t="s">
        <v>534</v>
      </c>
      <c r="H609" s="27">
        <f>TRUNC(SUM(H602:H608),2)</f>
        <v>39.68</v>
      </c>
    </row>
    <row r="611" spans="1:8" ht="45">
      <c r="A611" s="17" t="s">
        <v>106</v>
      </c>
      <c r="B611" s="13" t="s">
        <v>107</v>
      </c>
      <c r="C611" s="3" t="s">
        <v>16</v>
      </c>
    </row>
    <row r="612" spans="1:8">
      <c r="A612" s="18" t="s">
        <v>523</v>
      </c>
      <c r="B612" s="14" t="s">
        <v>524</v>
      </c>
      <c r="C612" s="5" t="s">
        <v>525</v>
      </c>
      <c r="D612" s="5" t="s">
        <v>526</v>
      </c>
      <c r="E612" s="6" t="s">
        <v>527</v>
      </c>
      <c r="F612" s="6" t="s">
        <v>528</v>
      </c>
      <c r="G612" s="6" t="s">
        <v>529</v>
      </c>
      <c r="H612" s="23" t="s">
        <v>530</v>
      </c>
    </row>
    <row r="613" spans="1:8">
      <c r="A613" s="19" t="s">
        <v>869</v>
      </c>
      <c r="B613" s="15" t="s">
        <v>870</v>
      </c>
      <c r="C613" s="4" t="s">
        <v>13</v>
      </c>
      <c r="D613" s="4">
        <v>14.36</v>
      </c>
      <c r="E613" s="1">
        <v>0.17</v>
      </c>
      <c r="F613" s="1">
        <v>3</v>
      </c>
      <c r="G613" s="1">
        <f>E613*(1+F613/100)</f>
        <v>0.17510000000000001</v>
      </c>
      <c r="H613" s="22">
        <f>G613*D613</f>
        <v>2.5144359999999999</v>
      </c>
    </row>
    <row r="614" spans="1:8">
      <c r="A614" s="19" t="s">
        <v>543</v>
      </c>
      <c r="B614" s="15" t="s">
        <v>544</v>
      </c>
      <c r="C614" s="4" t="s">
        <v>13</v>
      </c>
      <c r="D614" s="4">
        <v>10.49</v>
      </c>
      <c r="E614" s="1">
        <v>0.17</v>
      </c>
      <c r="F614" s="1">
        <v>3</v>
      </c>
      <c r="G614" s="1">
        <f>E614*(1+F614/100)</f>
        <v>0.17510000000000001</v>
      </c>
      <c r="H614" s="22">
        <f>G614*D614</f>
        <v>1.8367990000000001</v>
      </c>
    </row>
    <row r="615" spans="1:8">
      <c r="A615" s="19" t="s">
        <v>690</v>
      </c>
      <c r="B615" s="15" t="s">
        <v>691</v>
      </c>
      <c r="C615" s="4" t="s">
        <v>3</v>
      </c>
      <c r="D615" s="4">
        <v>3.01</v>
      </c>
      <c r="E615" s="1">
        <v>0.24399999999999999</v>
      </c>
      <c r="F615" s="1">
        <v>0</v>
      </c>
      <c r="G615" s="1">
        <f>E615*(1+F615/100)</f>
        <v>0.24399999999999999</v>
      </c>
      <c r="H615" s="22">
        <f>G615*D615</f>
        <v>0.73443999999999998</v>
      </c>
    </row>
    <row r="616" spans="1:8">
      <c r="A616" s="19" t="s">
        <v>559</v>
      </c>
      <c r="B616" s="15" t="s">
        <v>560</v>
      </c>
      <c r="C616" s="4" t="s">
        <v>3</v>
      </c>
      <c r="D616" s="4">
        <v>1.96</v>
      </c>
      <c r="E616" s="1">
        <v>0.4</v>
      </c>
      <c r="F616" s="1">
        <v>0</v>
      </c>
      <c r="G616" s="1">
        <f>E616*(1+F616/100)</f>
        <v>0.4</v>
      </c>
      <c r="H616" s="22">
        <f>G616*D616</f>
        <v>0.78400000000000003</v>
      </c>
    </row>
    <row r="617" spans="1:8">
      <c r="A617" s="19" t="s">
        <v>561</v>
      </c>
      <c r="B617" s="15" t="s">
        <v>562</v>
      </c>
      <c r="C617" s="4" t="s">
        <v>112</v>
      </c>
      <c r="D617" s="4">
        <v>3.27</v>
      </c>
      <c r="E617" s="1">
        <v>3.3000000000000002E-2</v>
      </c>
      <c r="F617" s="1">
        <v>0</v>
      </c>
      <c r="G617" s="1">
        <f>E617*(1+F617/100)</f>
        <v>3.3000000000000002E-2</v>
      </c>
      <c r="H617" s="22">
        <f>G617*D617</f>
        <v>0.10791000000000001</v>
      </c>
    </row>
    <row r="618" spans="1:8">
      <c r="G618" s="2" t="s">
        <v>534</v>
      </c>
      <c r="H618" s="27">
        <f>TRUNC(SUM(H613:H617),2)</f>
        <v>5.97</v>
      </c>
    </row>
    <row r="620" spans="1:8" ht="45">
      <c r="A620" s="17" t="s">
        <v>108</v>
      </c>
      <c r="B620" s="13" t="s">
        <v>109</v>
      </c>
      <c r="C620" s="3" t="s">
        <v>19</v>
      </c>
    </row>
    <row r="621" spans="1:8">
      <c r="A621" s="18" t="s">
        <v>523</v>
      </c>
      <c r="B621" s="14" t="s">
        <v>524</v>
      </c>
      <c r="C621" s="5" t="s">
        <v>525</v>
      </c>
      <c r="D621" s="5" t="s">
        <v>526</v>
      </c>
      <c r="E621" s="6" t="s">
        <v>527</v>
      </c>
      <c r="F621" s="6" t="s">
        <v>528</v>
      </c>
      <c r="G621" s="6" t="s">
        <v>529</v>
      </c>
      <c r="H621" s="23" t="s">
        <v>530</v>
      </c>
    </row>
    <row r="622" spans="1:8">
      <c r="A622" s="19" t="s">
        <v>869</v>
      </c>
      <c r="B622" s="15" t="s">
        <v>870</v>
      </c>
      <c r="C622" s="4" t="s">
        <v>13</v>
      </c>
      <c r="D622" s="4">
        <v>14.36</v>
      </c>
      <c r="E622" s="1">
        <v>0.7</v>
      </c>
      <c r="F622" s="1">
        <v>3</v>
      </c>
      <c r="G622" s="1">
        <f t="shared" ref="G622:G627" si="23">E622*(1+F622/100)</f>
        <v>0.72099999999999997</v>
      </c>
      <c r="H622" s="22">
        <f t="shared" ref="H622:H627" si="24">G622*D622</f>
        <v>10.35356</v>
      </c>
    </row>
    <row r="623" spans="1:8">
      <c r="A623" s="19" t="s">
        <v>543</v>
      </c>
      <c r="B623" s="15" t="s">
        <v>544</v>
      </c>
      <c r="C623" s="4" t="s">
        <v>13</v>
      </c>
      <c r="D623" s="4">
        <v>10.49</v>
      </c>
      <c r="E623" s="1">
        <v>0.7</v>
      </c>
      <c r="F623" s="1">
        <v>3</v>
      </c>
      <c r="G623" s="1">
        <f t="shared" si="23"/>
        <v>0.72099999999999997</v>
      </c>
      <c r="H623" s="22">
        <f t="shared" si="24"/>
        <v>7.5632900000000003</v>
      </c>
    </row>
    <row r="624" spans="1:8">
      <c r="A624" s="19" t="s">
        <v>559</v>
      </c>
      <c r="B624" s="15" t="s">
        <v>560</v>
      </c>
      <c r="C624" s="4" t="s">
        <v>3</v>
      </c>
      <c r="D624" s="4">
        <v>1.96</v>
      </c>
      <c r="E624" s="1">
        <v>0.28000000000000003</v>
      </c>
      <c r="F624" s="1">
        <v>0</v>
      </c>
      <c r="G624" s="1">
        <f t="shared" si="23"/>
        <v>0.28000000000000003</v>
      </c>
      <c r="H624" s="22">
        <f t="shared" si="24"/>
        <v>0.54880000000000007</v>
      </c>
    </row>
    <row r="625" spans="1:8">
      <c r="A625" s="19" t="s">
        <v>561</v>
      </c>
      <c r="B625" s="15" t="s">
        <v>562</v>
      </c>
      <c r="C625" s="4" t="s">
        <v>112</v>
      </c>
      <c r="D625" s="4">
        <v>3.27</v>
      </c>
      <c r="E625" s="1">
        <v>0.05</v>
      </c>
      <c r="F625" s="1">
        <v>0</v>
      </c>
      <c r="G625" s="1">
        <f t="shared" si="23"/>
        <v>0.05</v>
      </c>
      <c r="H625" s="22">
        <f t="shared" si="24"/>
        <v>0.16350000000000001</v>
      </c>
    </row>
    <row r="626" spans="1:8">
      <c r="A626" s="19" t="s">
        <v>887</v>
      </c>
      <c r="B626" s="15" t="s">
        <v>888</v>
      </c>
      <c r="C626" s="4" t="s">
        <v>3</v>
      </c>
      <c r="D626" s="4">
        <v>5.77</v>
      </c>
      <c r="E626" s="1">
        <v>0.28000000000000003</v>
      </c>
      <c r="F626" s="1">
        <v>0</v>
      </c>
      <c r="G626" s="1">
        <f t="shared" si="23"/>
        <v>0.28000000000000003</v>
      </c>
      <c r="H626" s="22">
        <f t="shared" si="24"/>
        <v>1.6155999999999999</v>
      </c>
    </row>
    <row r="627" spans="1:8">
      <c r="A627" s="19" t="s">
        <v>889</v>
      </c>
      <c r="B627" s="15" t="s">
        <v>890</v>
      </c>
      <c r="C627" s="4" t="s">
        <v>3</v>
      </c>
      <c r="D627" s="4">
        <v>3.42</v>
      </c>
      <c r="E627" s="1">
        <v>0.52</v>
      </c>
      <c r="F627" s="1">
        <v>0</v>
      </c>
      <c r="G627" s="1">
        <f t="shared" si="23"/>
        <v>0.52</v>
      </c>
      <c r="H627" s="22">
        <f t="shared" si="24"/>
        <v>1.7784</v>
      </c>
    </row>
    <row r="628" spans="1:8">
      <c r="G628" s="2" t="s">
        <v>534</v>
      </c>
      <c r="H628" s="27">
        <f>TRUNC(SUM(H622:H627),2)</f>
        <v>22.02</v>
      </c>
    </row>
    <row r="630" spans="1:8" ht="90">
      <c r="A630" s="17" t="s">
        <v>110</v>
      </c>
      <c r="B630" s="13" t="s">
        <v>111</v>
      </c>
      <c r="C630" s="3" t="s">
        <v>112</v>
      </c>
    </row>
    <row r="631" spans="1:8">
      <c r="A631" s="18" t="s">
        <v>523</v>
      </c>
      <c r="B631" s="14" t="s">
        <v>524</v>
      </c>
      <c r="C631" s="5" t="s">
        <v>525</v>
      </c>
      <c r="D631" s="5" t="s">
        <v>526</v>
      </c>
      <c r="E631" s="6" t="s">
        <v>527</v>
      </c>
      <c r="F631" s="6" t="s">
        <v>528</v>
      </c>
      <c r="G631" s="6" t="s">
        <v>529</v>
      </c>
      <c r="H631" s="23" t="s">
        <v>530</v>
      </c>
    </row>
    <row r="632" spans="1:8">
      <c r="A632" s="19" t="s">
        <v>891</v>
      </c>
      <c r="B632" s="15" t="s">
        <v>892</v>
      </c>
      <c r="C632" s="4" t="s">
        <v>112</v>
      </c>
      <c r="D632" s="4">
        <v>3.26</v>
      </c>
      <c r="E632" s="1">
        <v>0.03</v>
      </c>
      <c r="F632" s="1">
        <v>0</v>
      </c>
      <c r="G632" s="1">
        <f>E632*(1+F632/100)</f>
        <v>0.03</v>
      </c>
      <c r="H632" s="22">
        <f>G632*D632</f>
        <v>9.7799999999999984E-2</v>
      </c>
    </row>
    <row r="633" spans="1:8">
      <c r="A633" s="19" t="s">
        <v>893</v>
      </c>
      <c r="B633" s="15" t="s">
        <v>894</v>
      </c>
      <c r="C633" s="4" t="s">
        <v>112</v>
      </c>
      <c r="D633" s="4">
        <v>3.16</v>
      </c>
      <c r="E633" s="1">
        <v>0.55000000000000004</v>
      </c>
      <c r="F633" s="1">
        <v>0</v>
      </c>
      <c r="G633" s="1">
        <f>E633*(1+F633/100)</f>
        <v>0.55000000000000004</v>
      </c>
      <c r="H633" s="22">
        <f>G633*D633</f>
        <v>1.7380000000000002</v>
      </c>
    </row>
    <row r="634" spans="1:8">
      <c r="A634" s="19" t="s">
        <v>895</v>
      </c>
      <c r="B634" s="15" t="s">
        <v>896</v>
      </c>
      <c r="C634" s="4" t="s">
        <v>112</v>
      </c>
      <c r="D634" s="4">
        <v>2.8761999999999999</v>
      </c>
      <c r="E634" s="1">
        <v>0.55000000000000004</v>
      </c>
      <c r="F634" s="1">
        <v>0</v>
      </c>
      <c r="G634" s="1">
        <f>E634*(1+F634/100)</f>
        <v>0.55000000000000004</v>
      </c>
      <c r="H634" s="22">
        <f>G634*D634</f>
        <v>1.5819100000000001</v>
      </c>
    </row>
    <row r="635" spans="1:8">
      <c r="G635" s="2" t="s">
        <v>534</v>
      </c>
      <c r="H635" s="27">
        <f>TRUNC(SUM(H632:H634),2)</f>
        <v>3.41</v>
      </c>
    </row>
    <row r="637" spans="1:8" ht="75">
      <c r="A637" s="17" t="s">
        <v>113</v>
      </c>
      <c r="B637" s="13" t="s">
        <v>114</v>
      </c>
      <c r="C637" s="3" t="s">
        <v>112</v>
      </c>
    </row>
    <row r="638" spans="1:8">
      <c r="A638" s="18" t="s">
        <v>523</v>
      </c>
      <c r="B638" s="14" t="s">
        <v>524</v>
      </c>
      <c r="C638" s="5" t="s">
        <v>525</v>
      </c>
      <c r="D638" s="5" t="s">
        <v>526</v>
      </c>
      <c r="E638" s="6" t="s">
        <v>527</v>
      </c>
      <c r="F638" s="6" t="s">
        <v>528</v>
      </c>
      <c r="G638" s="6" t="s">
        <v>529</v>
      </c>
      <c r="H638" s="23" t="s">
        <v>530</v>
      </c>
    </row>
    <row r="639" spans="1:8">
      <c r="A639" s="19" t="s">
        <v>891</v>
      </c>
      <c r="B639" s="15" t="s">
        <v>892</v>
      </c>
      <c r="C639" s="4" t="s">
        <v>112</v>
      </c>
      <c r="D639" s="4">
        <v>3.26</v>
      </c>
      <c r="E639" s="1">
        <v>0.03</v>
      </c>
      <c r="F639" s="1">
        <v>0</v>
      </c>
      <c r="G639" s="1">
        <f>E639*(1+F639/100)</f>
        <v>0.03</v>
      </c>
      <c r="H639" s="22">
        <f>G639*D639</f>
        <v>9.7799999999999984E-2</v>
      </c>
    </row>
    <row r="640" spans="1:8">
      <c r="A640" s="19" t="s">
        <v>897</v>
      </c>
      <c r="B640" s="15" t="s">
        <v>898</v>
      </c>
      <c r="C640" s="4" t="s">
        <v>112</v>
      </c>
      <c r="D640" s="4">
        <v>3.4350999999999998</v>
      </c>
      <c r="E640" s="1">
        <v>1.1000000000000001</v>
      </c>
      <c r="F640" s="1">
        <v>0</v>
      </c>
      <c r="G640" s="1">
        <f>E640*(1+F640/100)</f>
        <v>1.1000000000000001</v>
      </c>
      <c r="H640" s="22">
        <f>G640*D640</f>
        <v>3.77861</v>
      </c>
    </row>
    <row r="641" spans="1:8">
      <c r="G641" s="2" t="s">
        <v>534</v>
      </c>
      <c r="H641" s="27">
        <f>TRUNC(SUM(H639:H640),2)</f>
        <v>3.87</v>
      </c>
    </row>
    <row r="643" spans="1:8" ht="75">
      <c r="A643" s="17" t="s">
        <v>115</v>
      </c>
      <c r="B643" s="13" t="s">
        <v>116</v>
      </c>
      <c r="C643" s="3" t="s">
        <v>112</v>
      </c>
    </row>
    <row r="644" spans="1:8">
      <c r="A644" s="18" t="s">
        <v>523</v>
      </c>
      <c r="B644" s="14" t="s">
        <v>524</v>
      </c>
      <c r="C644" s="5" t="s">
        <v>525</v>
      </c>
      <c r="D644" s="5" t="s">
        <v>526</v>
      </c>
      <c r="E644" s="6" t="s">
        <v>527</v>
      </c>
      <c r="F644" s="6" t="s">
        <v>528</v>
      </c>
      <c r="G644" s="6" t="s">
        <v>529</v>
      </c>
      <c r="H644" s="23" t="s">
        <v>530</v>
      </c>
    </row>
    <row r="645" spans="1:8">
      <c r="A645" s="19" t="s">
        <v>891</v>
      </c>
      <c r="B645" s="15" t="s">
        <v>892</v>
      </c>
      <c r="C645" s="4" t="s">
        <v>112</v>
      </c>
      <c r="D645" s="4">
        <v>3.26</v>
      </c>
      <c r="E645" s="1">
        <v>0.03</v>
      </c>
      <c r="F645" s="1">
        <v>0</v>
      </c>
      <c r="G645" s="1">
        <f>E645*(1+F645/100)</f>
        <v>0.03</v>
      </c>
      <c r="H645" s="22">
        <f>G645*D645</f>
        <v>9.7799999999999984E-2</v>
      </c>
    </row>
    <row r="646" spans="1:8">
      <c r="A646" s="19" t="s">
        <v>899</v>
      </c>
      <c r="B646" s="15" t="s">
        <v>900</v>
      </c>
      <c r="C646" s="4" t="s">
        <v>112</v>
      </c>
      <c r="D646" s="4">
        <v>3.6032000000000002</v>
      </c>
      <c r="E646" s="1">
        <v>0.37</v>
      </c>
      <c r="F646" s="1">
        <v>0</v>
      </c>
      <c r="G646" s="1">
        <f>E646*(1+F646/100)</f>
        <v>0.37</v>
      </c>
      <c r="H646" s="22">
        <f>G646*D646</f>
        <v>1.3331840000000001</v>
      </c>
    </row>
    <row r="647" spans="1:8">
      <c r="A647" s="19" t="s">
        <v>901</v>
      </c>
      <c r="B647" s="15" t="s">
        <v>902</v>
      </c>
      <c r="C647" s="4" t="s">
        <v>112</v>
      </c>
      <c r="D647" s="4">
        <v>3.3582999999999998</v>
      </c>
      <c r="E647" s="1">
        <v>0.37</v>
      </c>
      <c r="F647" s="1">
        <v>0</v>
      </c>
      <c r="G647" s="1">
        <f>E647*(1+F647/100)</f>
        <v>0.37</v>
      </c>
      <c r="H647" s="22">
        <f>G647*D647</f>
        <v>1.2425709999999999</v>
      </c>
    </row>
    <row r="648" spans="1:8">
      <c r="A648" s="19" t="s">
        <v>903</v>
      </c>
      <c r="B648" s="15" t="s">
        <v>904</v>
      </c>
      <c r="C648" s="4" t="s">
        <v>112</v>
      </c>
      <c r="D648" s="4">
        <v>3.2212999999999998</v>
      </c>
      <c r="E648" s="1">
        <v>0.37</v>
      </c>
      <c r="F648" s="1">
        <v>0</v>
      </c>
      <c r="G648" s="1">
        <f>E648*(1+F648/100)</f>
        <v>0.37</v>
      </c>
      <c r="H648" s="22">
        <f>G648*D648</f>
        <v>1.191881</v>
      </c>
    </row>
    <row r="649" spans="1:8">
      <c r="G649" s="2" t="s">
        <v>534</v>
      </c>
      <c r="H649" s="27">
        <f>TRUNC(SUM(H645:H648),2)</f>
        <v>3.86</v>
      </c>
    </row>
    <row r="651" spans="1:8" ht="75">
      <c r="A651" s="17" t="s">
        <v>117</v>
      </c>
      <c r="B651" s="13" t="s">
        <v>118</v>
      </c>
      <c r="C651" s="3" t="s">
        <v>112</v>
      </c>
    </row>
    <row r="652" spans="1:8">
      <c r="A652" s="18" t="s">
        <v>523</v>
      </c>
      <c r="B652" s="14" t="s">
        <v>524</v>
      </c>
      <c r="C652" s="5" t="s">
        <v>525</v>
      </c>
      <c r="D652" s="5" t="s">
        <v>526</v>
      </c>
      <c r="E652" s="6" t="s">
        <v>527</v>
      </c>
      <c r="F652" s="6" t="s">
        <v>528</v>
      </c>
      <c r="G652" s="6" t="s">
        <v>529</v>
      </c>
      <c r="H652" s="23" t="s">
        <v>530</v>
      </c>
    </row>
    <row r="653" spans="1:8">
      <c r="A653" s="19" t="s">
        <v>891</v>
      </c>
      <c r="B653" s="15" t="s">
        <v>892</v>
      </c>
      <c r="C653" s="4" t="s">
        <v>112</v>
      </c>
      <c r="D653" s="4">
        <v>3.26</v>
      </c>
      <c r="E653" s="1">
        <v>0.03</v>
      </c>
      <c r="F653" s="1">
        <v>0</v>
      </c>
      <c r="G653" s="1">
        <f>E653*(1+F653/100)</f>
        <v>0.03</v>
      </c>
      <c r="H653" s="22">
        <f>G653*D653</f>
        <v>9.7799999999999984E-2</v>
      </c>
    </row>
    <row r="654" spans="1:8">
      <c r="A654" s="19" t="s">
        <v>905</v>
      </c>
      <c r="B654" s="15" t="s">
        <v>906</v>
      </c>
      <c r="C654" s="4" t="s">
        <v>112</v>
      </c>
      <c r="D654" s="4">
        <v>3.1932</v>
      </c>
      <c r="E654" s="1">
        <v>0.33339999999999997</v>
      </c>
      <c r="F654" s="1">
        <v>0</v>
      </c>
      <c r="G654" s="1">
        <f>E654*(1+F654/100)</f>
        <v>0.33339999999999997</v>
      </c>
      <c r="H654" s="22">
        <f>G654*D654</f>
        <v>1.0646128799999999</v>
      </c>
    </row>
    <row r="655" spans="1:8">
      <c r="A655" s="19" t="s">
        <v>907</v>
      </c>
      <c r="B655" s="15" t="s">
        <v>908</v>
      </c>
      <c r="C655" s="4" t="s">
        <v>112</v>
      </c>
      <c r="D655" s="4">
        <v>3.1324000000000001</v>
      </c>
      <c r="E655" s="1">
        <v>0.33329999999999999</v>
      </c>
      <c r="F655" s="1">
        <v>0</v>
      </c>
      <c r="G655" s="1">
        <f>E655*(1+F655/100)</f>
        <v>0.33329999999999999</v>
      </c>
      <c r="H655" s="22">
        <f>G655*D655</f>
        <v>1.0440289199999999</v>
      </c>
    </row>
    <row r="656" spans="1:8">
      <c r="A656" s="19" t="s">
        <v>909</v>
      </c>
      <c r="B656" s="15" t="s">
        <v>910</v>
      </c>
      <c r="C656" s="4" t="s">
        <v>112</v>
      </c>
      <c r="D656" s="4">
        <v>3.1516000000000002</v>
      </c>
      <c r="E656" s="1">
        <v>0.33329999999999999</v>
      </c>
      <c r="F656" s="1">
        <v>0</v>
      </c>
      <c r="G656" s="1">
        <f>E656*(1+F656/100)</f>
        <v>0.33329999999999999</v>
      </c>
      <c r="H656" s="22">
        <f>G656*D656</f>
        <v>1.05042828</v>
      </c>
    </row>
    <row r="657" spans="1:8">
      <c r="G657" s="2" t="s">
        <v>534</v>
      </c>
      <c r="H657" s="27">
        <f>TRUNC(SUM(H653:H656),2)</f>
        <v>3.25</v>
      </c>
    </row>
    <row r="659" spans="1:8" ht="45">
      <c r="A659" s="17" t="s">
        <v>119</v>
      </c>
      <c r="B659" s="13" t="s">
        <v>120</v>
      </c>
      <c r="C659" s="3" t="s">
        <v>112</v>
      </c>
    </row>
    <row r="660" spans="1:8">
      <c r="A660" s="18" t="s">
        <v>523</v>
      </c>
      <c r="B660" s="14" t="s">
        <v>524</v>
      </c>
      <c r="C660" s="5" t="s">
        <v>525</v>
      </c>
      <c r="D660" s="5" t="s">
        <v>526</v>
      </c>
      <c r="E660" s="6" t="s">
        <v>527</v>
      </c>
      <c r="F660" s="6" t="s">
        <v>528</v>
      </c>
      <c r="G660" s="6" t="s">
        <v>529</v>
      </c>
      <c r="H660" s="23" t="s">
        <v>530</v>
      </c>
    </row>
    <row r="661" spans="1:8">
      <c r="A661" s="19" t="s">
        <v>871</v>
      </c>
      <c r="B661" s="15" t="s">
        <v>872</v>
      </c>
      <c r="C661" s="4" t="s">
        <v>13</v>
      </c>
      <c r="D661" s="4">
        <v>14.36</v>
      </c>
      <c r="E661" s="1">
        <v>0.11</v>
      </c>
      <c r="F661" s="1">
        <v>3</v>
      </c>
      <c r="G661" s="1">
        <f>E661*(1+F661/100)</f>
        <v>0.1133</v>
      </c>
      <c r="H661" s="22">
        <f>G661*D661</f>
        <v>1.6269879999999999</v>
      </c>
    </row>
    <row r="662" spans="1:8">
      <c r="A662" s="19" t="s">
        <v>543</v>
      </c>
      <c r="B662" s="15" t="s">
        <v>544</v>
      </c>
      <c r="C662" s="4" t="s">
        <v>13</v>
      </c>
      <c r="D662" s="4">
        <v>10.49</v>
      </c>
      <c r="E662" s="1">
        <v>0.11</v>
      </c>
      <c r="F662" s="1">
        <v>3</v>
      </c>
      <c r="G662" s="1">
        <f>E662*(1+F662/100)</f>
        <v>0.1133</v>
      </c>
      <c r="H662" s="22">
        <f>G662*D662</f>
        <v>1.188517</v>
      </c>
    </row>
    <row r="663" spans="1:8">
      <c r="G663" s="2" t="s">
        <v>534</v>
      </c>
      <c r="H663" s="27">
        <f>TRUNC(SUM(H661:H662),2)</f>
        <v>2.81</v>
      </c>
    </row>
    <row r="665" spans="1:8" ht="45">
      <c r="A665" s="17" t="s">
        <v>121</v>
      </c>
      <c r="B665" s="13" t="s">
        <v>122</v>
      </c>
      <c r="C665" s="3" t="s">
        <v>112</v>
      </c>
    </row>
    <row r="666" spans="1:8">
      <c r="A666" s="18" t="s">
        <v>523</v>
      </c>
      <c r="B666" s="14" t="s">
        <v>524</v>
      </c>
      <c r="C666" s="5" t="s">
        <v>525</v>
      </c>
      <c r="D666" s="5" t="s">
        <v>526</v>
      </c>
      <c r="E666" s="6" t="s">
        <v>527</v>
      </c>
      <c r="F666" s="6" t="s">
        <v>528</v>
      </c>
      <c r="G666" s="6" t="s">
        <v>529</v>
      </c>
      <c r="H666" s="23" t="s">
        <v>530</v>
      </c>
    </row>
    <row r="667" spans="1:8">
      <c r="A667" s="19" t="s">
        <v>871</v>
      </c>
      <c r="B667" s="15" t="s">
        <v>872</v>
      </c>
      <c r="C667" s="4" t="s">
        <v>13</v>
      </c>
      <c r="D667" s="4">
        <v>14.36</v>
      </c>
      <c r="E667" s="1">
        <v>0.12</v>
      </c>
      <c r="F667" s="1">
        <v>3</v>
      </c>
      <c r="G667" s="1">
        <f>E667*(1+F667/100)</f>
        <v>0.1236</v>
      </c>
      <c r="H667" s="22">
        <f>G667*D667</f>
        <v>1.774896</v>
      </c>
    </row>
    <row r="668" spans="1:8">
      <c r="A668" s="19" t="s">
        <v>543</v>
      </c>
      <c r="B668" s="15" t="s">
        <v>544</v>
      </c>
      <c r="C668" s="4" t="s">
        <v>13</v>
      </c>
      <c r="D668" s="4">
        <v>10.49</v>
      </c>
      <c r="E668" s="1">
        <v>0.12</v>
      </c>
      <c r="F668" s="1">
        <v>3</v>
      </c>
      <c r="G668" s="1">
        <f>E668*(1+F668/100)</f>
        <v>0.1236</v>
      </c>
      <c r="H668" s="22">
        <f>G668*D668</f>
        <v>1.296564</v>
      </c>
    </row>
    <row r="669" spans="1:8">
      <c r="G669" s="2" t="s">
        <v>534</v>
      </c>
      <c r="H669" s="27">
        <f>TRUNC(SUM(H667:H668),2)</f>
        <v>3.07</v>
      </c>
    </row>
    <row r="671" spans="1:8" ht="45">
      <c r="A671" s="17" t="s">
        <v>123</v>
      </c>
      <c r="B671" s="13" t="s">
        <v>124</v>
      </c>
      <c r="C671" s="3" t="s">
        <v>112</v>
      </c>
    </row>
    <row r="672" spans="1:8">
      <c r="A672" s="18" t="s">
        <v>523</v>
      </c>
      <c r="B672" s="14" t="s">
        <v>524</v>
      </c>
      <c r="C672" s="5" t="s">
        <v>525</v>
      </c>
      <c r="D672" s="5" t="s">
        <v>526</v>
      </c>
      <c r="E672" s="6" t="s">
        <v>527</v>
      </c>
      <c r="F672" s="6" t="s">
        <v>528</v>
      </c>
      <c r="G672" s="6" t="s">
        <v>529</v>
      </c>
      <c r="H672" s="23" t="s">
        <v>530</v>
      </c>
    </row>
    <row r="673" spans="1:8">
      <c r="A673" s="19" t="s">
        <v>871</v>
      </c>
      <c r="B673" s="15" t="s">
        <v>872</v>
      </c>
      <c r="C673" s="4" t="s">
        <v>13</v>
      </c>
      <c r="D673" s="4">
        <v>14.36</v>
      </c>
      <c r="E673" s="1">
        <v>0.105</v>
      </c>
      <c r="F673" s="1">
        <v>3</v>
      </c>
      <c r="G673" s="1">
        <f>E673*(1+F673/100)</f>
        <v>0.10815</v>
      </c>
      <c r="H673" s="22">
        <f>G673*D673</f>
        <v>1.5530339999999998</v>
      </c>
    </row>
    <row r="674" spans="1:8">
      <c r="A674" s="19" t="s">
        <v>543</v>
      </c>
      <c r="B674" s="15" t="s">
        <v>544</v>
      </c>
      <c r="C674" s="4" t="s">
        <v>13</v>
      </c>
      <c r="D674" s="4">
        <v>10.49</v>
      </c>
      <c r="E674" s="1">
        <v>0.105</v>
      </c>
      <c r="F674" s="1">
        <v>3</v>
      </c>
      <c r="G674" s="1">
        <f>E674*(1+F674/100)</f>
        <v>0.10815</v>
      </c>
      <c r="H674" s="22">
        <f>G674*D674</f>
        <v>1.1344935</v>
      </c>
    </row>
    <row r="675" spans="1:8">
      <c r="G675" s="2" t="s">
        <v>534</v>
      </c>
      <c r="H675" s="27">
        <f>TRUNC(SUM(H673:H674),2)</f>
        <v>2.68</v>
      </c>
    </row>
    <row r="677" spans="1:8" ht="45">
      <c r="A677" s="17" t="s">
        <v>125</v>
      </c>
      <c r="B677" s="13" t="s">
        <v>126</v>
      </c>
      <c r="C677" s="3" t="s">
        <v>112</v>
      </c>
    </row>
    <row r="678" spans="1:8">
      <c r="A678" s="18" t="s">
        <v>523</v>
      </c>
      <c r="B678" s="14" t="s">
        <v>524</v>
      </c>
      <c r="C678" s="5" t="s">
        <v>525</v>
      </c>
      <c r="D678" s="5" t="s">
        <v>526</v>
      </c>
      <c r="E678" s="6" t="s">
        <v>527</v>
      </c>
      <c r="F678" s="6" t="s">
        <v>528</v>
      </c>
      <c r="G678" s="6" t="s">
        <v>529</v>
      </c>
      <c r="H678" s="23" t="s">
        <v>530</v>
      </c>
    </row>
    <row r="679" spans="1:8">
      <c r="A679" s="19" t="s">
        <v>871</v>
      </c>
      <c r="B679" s="15" t="s">
        <v>872</v>
      </c>
      <c r="C679" s="4" t="s">
        <v>13</v>
      </c>
      <c r="D679" s="4">
        <v>14.36</v>
      </c>
      <c r="E679" s="1">
        <v>0.09</v>
      </c>
      <c r="F679" s="1">
        <v>3</v>
      </c>
      <c r="G679" s="1">
        <f>E679*(1+F679/100)</f>
        <v>9.2700000000000005E-2</v>
      </c>
      <c r="H679" s="22">
        <f>G679*D679</f>
        <v>1.331172</v>
      </c>
    </row>
    <row r="680" spans="1:8">
      <c r="A680" s="19" t="s">
        <v>543</v>
      </c>
      <c r="B680" s="15" t="s">
        <v>544</v>
      </c>
      <c r="C680" s="4" t="s">
        <v>13</v>
      </c>
      <c r="D680" s="4">
        <v>10.49</v>
      </c>
      <c r="E680" s="1">
        <v>0.09</v>
      </c>
      <c r="F680" s="1">
        <v>3</v>
      </c>
      <c r="G680" s="1">
        <f>E680*(1+F680/100)</f>
        <v>9.2700000000000005E-2</v>
      </c>
      <c r="H680" s="22">
        <f>G680*D680</f>
        <v>0.97242300000000004</v>
      </c>
    </row>
    <row r="681" spans="1:8">
      <c r="G681" s="2" t="s">
        <v>534</v>
      </c>
      <c r="H681" s="27">
        <f>TRUNC(SUM(H679:H680),2)</f>
        <v>2.2999999999999998</v>
      </c>
    </row>
    <row r="683" spans="1:8" ht="30">
      <c r="A683" s="17" t="s">
        <v>127</v>
      </c>
      <c r="B683" s="13" t="s">
        <v>128</v>
      </c>
      <c r="C683" s="3" t="s">
        <v>16</v>
      </c>
    </row>
    <row r="684" spans="1:8">
      <c r="A684" s="18" t="s">
        <v>523</v>
      </c>
      <c r="B684" s="14" t="s">
        <v>524</v>
      </c>
      <c r="C684" s="5" t="s">
        <v>525</v>
      </c>
      <c r="D684" s="5" t="s">
        <v>526</v>
      </c>
      <c r="E684" s="6" t="s">
        <v>527</v>
      </c>
      <c r="F684" s="6" t="s">
        <v>528</v>
      </c>
      <c r="G684" s="6" t="s">
        <v>529</v>
      </c>
      <c r="H684" s="23" t="s">
        <v>530</v>
      </c>
    </row>
    <row r="685" spans="1:8">
      <c r="A685" s="19" t="s">
        <v>563</v>
      </c>
      <c r="B685" s="15" t="s">
        <v>564</v>
      </c>
      <c r="C685" s="4" t="s">
        <v>13</v>
      </c>
      <c r="D685" s="4">
        <v>14.36</v>
      </c>
      <c r="E685" s="1">
        <v>4</v>
      </c>
      <c r="F685" s="1">
        <v>3</v>
      </c>
      <c r="G685" s="1">
        <f t="shared" ref="G685:G693" si="25">E685*(1+F685/100)</f>
        <v>4.12</v>
      </c>
      <c r="H685" s="22">
        <f t="shared" ref="H685:H693" si="26">G685*D685</f>
        <v>59.163199999999996</v>
      </c>
    </row>
    <row r="686" spans="1:8">
      <c r="A686" s="19" t="s">
        <v>869</v>
      </c>
      <c r="B686" s="15" t="s">
        <v>870</v>
      </c>
      <c r="C686" s="4" t="s">
        <v>13</v>
      </c>
      <c r="D686" s="4">
        <v>14.36</v>
      </c>
      <c r="E686" s="1">
        <v>6</v>
      </c>
      <c r="F686" s="1">
        <v>3</v>
      </c>
      <c r="G686" s="1">
        <f t="shared" si="25"/>
        <v>6.18</v>
      </c>
      <c r="H686" s="22">
        <f t="shared" si="26"/>
        <v>88.744799999999998</v>
      </c>
    </row>
    <row r="687" spans="1:8">
      <c r="A687" s="19" t="s">
        <v>871</v>
      </c>
      <c r="B687" s="15" t="s">
        <v>872</v>
      </c>
      <c r="C687" s="4" t="s">
        <v>13</v>
      </c>
      <c r="D687" s="4">
        <v>14.36</v>
      </c>
      <c r="E687" s="1">
        <v>15</v>
      </c>
      <c r="F687" s="1">
        <v>3</v>
      </c>
      <c r="G687" s="1">
        <f t="shared" si="25"/>
        <v>15.450000000000001</v>
      </c>
      <c r="H687" s="22">
        <f t="shared" si="26"/>
        <v>221.86199999999999</v>
      </c>
    </row>
    <row r="688" spans="1:8">
      <c r="A688" s="19" t="s">
        <v>543</v>
      </c>
      <c r="B688" s="15" t="s">
        <v>544</v>
      </c>
      <c r="C688" s="4" t="s">
        <v>13</v>
      </c>
      <c r="D688" s="4">
        <v>10.49</v>
      </c>
      <c r="E688" s="1">
        <v>30</v>
      </c>
      <c r="F688" s="1">
        <v>3</v>
      </c>
      <c r="G688" s="1">
        <f t="shared" si="25"/>
        <v>30.900000000000002</v>
      </c>
      <c r="H688" s="22">
        <f t="shared" si="26"/>
        <v>324.14100000000002</v>
      </c>
    </row>
    <row r="689" spans="1:8">
      <c r="A689" s="19" t="s">
        <v>891</v>
      </c>
      <c r="B689" s="15" t="s">
        <v>892</v>
      </c>
      <c r="C689" s="4" t="s">
        <v>112</v>
      </c>
      <c r="D689" s="4">
        <v>3.26</v>
      </c>
      <c r="E689" s="1">
        <v>1.2</v>
      </c>
      <c r="F689" s="1">
        <v>0</v>
      </c>
      <c r="G689" s="1">
        <f t="shared" si="25"/>
        <v>1.2</v>
      </c>
      <c r="H689" s="22">
        <f t="shared" si="26"/>
        <v>3.9119999999999995</v>
      </c>
    </row>
    <row r="690" spans="1:8">
      <c r="A690" s="19" t="s">
        <v>911</v>
      </c>
      <c r="B690" s="15" t="s">
        <v>912</v>
      </c>
      <c r="C690" s="4" t="s">
        <v>112</v>
      </c>
      <c r="D690" s="4">
        <v>3.9521999999999999</v>
      </c>
      <c r="E690" s="1">
        <v>75</v>
      </c>
      <c r="F690" s="1">
        <v>0</v>
      </c>
      <c r="G690" s="1">
        <f t="shared" si="25"/>
        <v>75</v>
      </c>
      <c r="H690" s="22">
        <f t="shared" si="26"/>
        <v>296.41500000000002</v>
      </c>
    </row>
    <row r="691" spans="1:8">
      <c r="A691" s="19" t="s">
        <v>561</v>
      </c>
      <c r="B691" s="15" t="s">
        <v>562</v>
      </c>
      <c r="C691" s="4" t="s">
        <v>112</v>
      </c>
      <c r="D691" s="4">
        <v>3.27</v>
      </c>
      <c r="E691" s="1">
        <v>1.4</v>
      </c>
      <c r="F691" s="1">
        <v>0</v>
      </c>
      <c r="G691" s="1">
        <f t="shared" si="25"/>
        <v>1.4</v>
      </c>
      <c r="H691" s="22">
        <f t="shared" si="26"/>
        <v>4.5779999999999994</v>
      </c>
    </row>
    <row r="692" spans="1:8">
      <c r="A692" s="19" t="s">
        <v>581</v>
      </c>
      <c r="B692" s="15" t="s">
        <v>582</v>
      </c>
      <c r="C692" s="4" t="s">
        <v>19</v>
      </c>
      <c r="D692" s="4">
        <v>15.0228</v>
      </c>
      <c r="E692" s="1">
        <v>1.1000000000000001</v>
      </c>
      <c r="F692" s="1">
        <v>0</v>
      </c>
      <c r="G692" s="1">
        <f t="shared" si="25"/>
        <v>1.1000000000000001</v>
      </c>
      <c r="H692" s="22">
        <f t="shared" si="26"/>
        <v>16.525080000000003</v>
      </c>
    </row>
    <row r="693" spans="1:8">
      <c r="A693" s="19" t="s">
        <v>795</v>
      </c>
      <c r="B693" s="15" t="s">
        <v>796</v>
      </c>
      <c r="C693" s="4" t="s">
        <v>16</v>
      </c>
      <c r="D693" s="4">
        <v>200.43600000000001</v>
      </c>
      <c r="E693" s="1">
        <v>1.05</v>
      </c>
      <c r="F693" s="1">
        <v>0</v>
      </c>
      <c r="G693" s="1">
        <f t="shared" si="25"/>
        <v>1.05</v>
      </c>
      <c r="H693" s="22">
        <f t="shared" si="26"/>
        <v>210.45780000000002</v>
      </c>
    </row>
    <row r="694" spans="1:8">
      <c r="G694" s="2" t="s">
        <v>534</v>
      </c>
      <c r="H694" s="27">
        <f>TRUNC(SUM(H685:H693),2)</f>
        <v>1225.79</v>
      </c>
    </row>
    <row r="696" spans="1:8" ht="60">
      <c r="A696" s="17" t="s">
        <v>133</v>
      </c>
      <c r="B696" s="13" t="s">
        <v>134</v>
      </c>
      <c r="C696" s="3" t="s">
        <v>19</v>
      </c>
    </row>
    <row r="697" spans="1:8">
      <c r="A697" s="18" t="s">
        <v>523</v>
      </c>
      <c r="B697" s="14" t="s">
        <v>524</v>
      </c>
      <c r="C697" s="5" t="s">
        <v>525</v>
      </c>
      <c r="D697" s="5" t="s">
        <v>526</v>
      </c>
      <c r="E697" s="6" t="s">
        <v>527</v>
      </c>
      <c r="F697" s="6" t="s">
        <v>528</v>
      </c>
      <c r="G697" s="6" t="s">
        <v>529</v>
      </c>
      <c r="H697" s="23" t="s">
        <v>530</v>
      </c>
    </row>
    <row r="698" spans="1:8">
      <c r="A698" s="19" t="s">
        <v>563</v>
      </c>
      <c r="B698" s="15" t="s">
        <v>564</v>
      </c>
      <c r="C698" s="4" t="s">
        <v>13</v>
      </c>
      <c r="D698" s="4">
        <v>14.36</v>
      </c>
      <c r="E698" s="1">
        <v>0.9</v>
      </c>
      <c r="F698" s="1">
        <v>3</v>
      </c>
      <c r="G698" s="1">
        <f>E698*(1+F698/100)</f>
        <v>0.92700000000000005</v>
      </c>
      <c r="H698" s="22">
        <f>G698*D698</f>
        <v>13.311719999999999</v>
      </c>
    </row>
    <row r="699" spans="1:8">
      <c r="A699" s="19" t="s">
        <v>543</v>
      </c>
      <c r="B699" s="15" t="s">
        <v>544</v>
      </c>
      <c r="C699" s="4" t="s">
        <v>13</v>
      </c>
      <c r="D699" s="4">
        <v>10.49</v>
      </c>
      <c r="E699" s="1">
        <v>0.9</v>
      </c>
      <c r="F699" s="1">
        <v>3</v>
      </c>
      <c r="G699" s="1">
        <f>E699*(1+F699/100)</f>
        <v>0.92700000000000005</v>
      </c>
      <c r="H699" s="22">
        <f>G699*D699</f>
        <v>9.7242300000000004</v>
      </c>
    </row>
    <row r="700" spans="1:8">
      <c r="A700" s="19" t="s">
        <v>913</v>
      </c>
      <c r="B700" s="15" t="s">
        <v>914</v>
      </c>
      <c r="C700" s="4" t="s">
        <v>6</v>
      </c>
      <c r="D700" s="4">
        <v>1.4</v>
      </c>
      <c r="E700" s="1">
        <v>13</v>
      </c>
      <c r="F700" s="1">
        <v>0</v>
      </c>
      <c r="G700" s="1">
        <f>E700*(1+F700/100)</f>
        <v>13</v>
      </c>
      <c r="H700" s="22">
        <f>G700*D700</f>
        <v>18.2</v>
      </c>
    </row>
    <row r="701" spans="1:8">
      <c r="A701" s="19" t="s">
        <v>915</v>
      </c>
      <c r="B701" s="15" t="s">
        <v>916</v>
      </c>
      <c r="C701" s="4" t="s">
        <v>16</v>
      </c>
      <c r="D701" s="4">
        <v>218.33019999999999</v>
      </c>
      <c r="E701" s="1">
        <v>0.01</v>
      </c>
      <c r="F701" s="1">
        <v>0</v>
      </c>
      <c r="G701" s="1">
        <f>E701*(1+F701/100)</f>
        <v>0.01</v>
      </c>
      <c r="H701" s="22">
        <f>G701*D701</f>
        <v>2.1833019999999999</v>
      </c>
    </row>
    <row r="702" spans="1:8">
      <c r="G702" s="2" t="s">
        <v>534</v>
      </c>
      <c r="H702" s="27">
        <f>TRUNC(SUM(H698:H701),2)</f>
        <v>43.41</v>
      </c>
    </row>
    <row r="704" spans="1:8" ht="90">
      <c r="A704" s="17" t="s">
        <v>137</v>
      </c>
      <c r="B704" s="13" t="s">
        <v>138</v>
      </c>
      <c r="C704" s="3" t="s">
        <v>19</v>
      </c>
    </row>
    <row r="705" spans="1:8">
      <c r="A705" s="18" t="s">
        <v>523</v>
      </c>
      <c r="B705" s="14" t="s">
        <v>524</v>
      </c>
      <c r="C705" s="5" t="s">
        <v>525</v>
      </c>
      <c r="D705" s="5" t="s">
        <v>526</v>
      </c>
      <c r="E705" s="6" t="s">
        <v>527</v>
      </c>
      <c r="F705" s="6" t="s">
        <v>528</v>
      </c>
      <c r="G705" s="6" t="s">
        <v>529</v>
      </c>
      <c r="H705" s="23" t="s">
        <v>530</v>
      </c>
    </row>
    <row r="706" spans="1:8">
      <c r="A706" s="19" t="s">
        <v>917</v>
      </c>
      <c r="B706" s="15" t="s">
        <v>532</v>
      </c>
      <c r="C706" s="4" t="s">
        <v>0</v>
      </c>
      <c r="D706" s="4">
        <v>82.55</v>
      </c>
      <c r="E706" s="1">
        <v>1.1000000000000001</v>
      </c>
      <c r="F706" s="1">
        <v>0</v>
      </c>
      <c r="G706" s="1">
        <f>E706*(1+F706/100)</f>
        <v>1.1000000000000001</v>
      </c>
      <c r="H706" s="22">
        <f>G706*D706</f>
        <v>90.805000000000007</v>
      </c>
    </row>
    <row r="707" spans="1:8">
      <c r="G707" s="2" t="s">
        <v>534</v>
      </c>
      <c r="H707" s="27">
        <f>TRUNC(SUM(H706:H706),2)</f>
        <v>90.8</v>
      </c>
    </row>
    <row r="709" spans="1:8" ht="75">
      <c r="A709" s="17" t="s">
        <v>135</v>
      </c>
      <c r="B709" s="13" t="s">
        <v>136</v>
      </c>
      <c r="C709" s="3" t="s">
        <v>19</v>
      </c>
    </row>
    <row r="710" spans="1:8">
      <c r="A710" s="18" t="s">
        <v>523</v>
      </c>
      <c r="B710" s="14" t="s">
        <v>524</v>
      </c>
      <c r="C710" s="5" t="s">
        <v>525</v>
      </c>
      <c r="D710" s="5" t="s">
        <v>526</v>
      </c>
      <c r="E710" s="6" t="s">
        <v>527</v>
      </c>
      <c r="F710" s="6" t="s">
        <v>528</v>
      </c>
      <c r="G710" s="6" t="s">
        <v>529</v>
      </c>
      <c r="H710" s="23" t="s">
        <v>530</v>
      </c>
    </row>
    <row r="711" spans="1:8">
      <c r="A711" s="19" t="s">
        <v>563</v>
      </c>
      <c r="B711" s="15" t="s">
        <v>564</v>
      </c>
      <c r="C711" s="4" t="s">
        <v>13</v>
      </c>
      <c r="D711" s="4">
        <v>14.36</v>
      </c>
      <c r="E711" s="1">
        <v>1.2</v>
      </c>
      <c r="F711" s="1">
        <v>3</v>
      </c>
      <c r="G711" s="1">
        <f>E711*(1+F711/100)</f>
        <v>1.236</v>
      </c>
      <c r="H711" s="22">
        <f>G711*D711</f>
        <v>17.74896</v>
      </c>
    </row>
    <row r="712" spans="1:8">
      <c r="A712" s="19" t="s">
        <v>543</v>
      </c>
      <c r="B712" s="15" t="s">
        <v>544</v>
      </c>
      <c r="C712" s="4" t="s">
        <v>13</v>
      </c>
      <c r="D712" s="4">
        <v>10.49</v>
      </c>
      <c r="E712" s="1">
        <v>1.2</v>
      </c>
      <c r="F712" s="1">
        <v>3</v>
      </c>
      <c r="G712" s="1">
        <f>E712*(1+F712/100)</f>
        <v>1.236</v>
      </c>
      <c r="H712" s="22">
        <f>G712*D712</f>
        <v>12.96564</v>
      </c>
    </row>
    <row r="713" spans="1:8">
      <c r="A713" s="19" t="s">
        <v>918</v>
      </c>
      <c r="B713" s="15" t="s">
        <v>919</v>
      </c>
      <c r="C713" s="4" t="s">
        <v>6</v>
      </c>
      <c r="D713" s="4">
        <v>2.39</v>
      </c>
      <c r="E713" s="1">
        <v>13</v>
      </c>
      <c r="F713" s="1">
        <v>0</v>
      </c>
      <c r="G713" s="1">
        <f>E713*(1+F713/100)</f>
        <v>13</v>
      </c>
      <c r="H713" s="22">
        <f>G713*D713</f>
        <v>31.07</v>
      </c>
    </row>
    <row r="714" spans="1:8">
      <c r="A714" s="19" t="s">
        <v>920</v>
      </c>
      <c r="B714" s="15" t="s">
        <v>532</v>
      </c>
      <c r="C714" s="4" t="s">
        <v>0</v>
      </c>
      <c r="D714" s="4">
        <v>215.95869999999999</v>
      </c>
      <c r="E714" s="1">
        <v>0.02</v>
      </c>
      <c r="F714" s="1">
        <v>0</v>
      </c>
      <c r="G714" s="1">
        <f>E714*(1+F714/100)</f>
        <v>0.02</v>
      </c>
      <c r="H714" s="22">
        <f>G714*D714</f>
        <v>4.3191740000000003</v>
      </c>
    </row>
    <row r="715" spans="1:8">
      <c r="G715" s="2" t="s">
        <v>534</v>
      </c>
      <c r="H715" s="27">
        <f>TRUNC(SUM(H711:H714),2)</f>
        <v>66.099999999999994</v>
      </c>
    </row>
    <row r="717" spans="1:8" ht="90">
      <c r="A717" s="17" t="s">
        <v>139</v>
      </c>
      <c r="B717" s="13" t="s">
        <v>140</v>
      </c>
      <c r="C717" s="3" t="s">
        <v>19</v>
      </c>
    </row>
    <row r="718" spans="1:8">
      <c r="A718" s="18" t="s">
        <v>523</v>
      </c>
      <c r="B718" s="14" t="s">
        <v>524</v>
      </c>
      <c r="C718" s="5" t="s">
        <v>525</v>
      </c>
      <c r="D718" s="5" t="s">
        <v>526</v>
      </c>
      <c r="E718" s="6" t="s">
        <v>527</v>
      </c>
      <c r="F718" s="6" t="s">
        <v>528</v>
      </c>
      <c r="G718" s="6" t="s">
        <v>529</v>
      </c>
      <c r="H718" s="23" t="s">
        <v>530</v>
      </c>
    </row>
    <row r="719" spans="1:8">
      <c r="A719" s="19" t="s">
        <v>563</v>
      </c>
      <c r="B719" s="15" t="s">
        <v>564</v>
      </c>
      <c r="C719" s="4" t="s">
        <v>13</v>
      </c>
      <c r="D719" s="4">
        <v>14.36</v>
      </c>
      <c r="E719" s="1">
        <v>2</v>
      </c>
      <c r="F719" s="1">
        <v>3</v>
      </c>
      <c r="G719" s="1">
        <f>E719*(1+F719/100)</f>
        <v>2.06</v>
      </c>
      <c r="H719" s="22">
        <f>G719*D719</f>
        <v>29.581599999999998</v>
      </c>
    </row>
    <row r="720" spans="1:8">
      <c r="A720" s="19" t="s">
        <v>543</v>
      </c>
      <c r="B720" s="15" t="s">
        <v>544</v>
      </c>
      <c r="C720" s="4" t="s">
        <v>13</v>
      </c>
      <c r="D720" s="4">
        <v>10.49</v>
      </c>
      <c r="E720" s="1">
        <v>4</v>
      </c>
      <c r="F720" s="1">
        <v>3</v>
      </c>
      <c r="G720" s="1">
        <f>E720*(1+F720/100)</f>
        <v>4.12</v>
      </c>
      <c r="H720" s="22">
        <f>G720*D720</f>
        <v>43.218800000000002</v>
      </c>
    </row>
    <row r="721" spans="1:8">
      <c r="A721" s="19" t="s">
        <v>921</v>
      </c>
      <c r="B721" s="15" t="s">
        <v>922</v>
      </c>
      <c r="C721" s="4" t="s">
        <v>19</v>
      </c>
      <c r="D721" s="4">
        <v>167.79</v>
      </c>
      <c r="E721" s="1">
        <v>1</v>
      </c>
      <c r="F721" s="1">
        <v>0</v>
      </c>
      <c r="G721" s="1">
        <f>E721*(1+F721/100)</f>
        <v>1</v>
      </c>
      <c r="H721" s="22">
        <f>G721*D721</f>
        <v>167.79</v>
      </c>
    </row>
    <row r="722" spans="1:8">
      <c r="G722" s="2" t="s">
        <v>534</v>
      </c>
      <c r="H722" s="27">
        <f>TRUNC(SUM(H719:H721),2)</f>
        <v>240.59</v>
      </c>
    </row>
    <row r="724" spans="1:8" ht="60">
      <c r="A724" s="17" t="s">
        <v>151</v>
      </c>
      <c r="B724" s="13" t="s">
        <v>152</v>
      </c>
      <c r="C724" s="3" t="s">
        <v>6</v>
      </c>
    </row>
    <row r="725" spans="1:8">
      <c r="A725" s="18" t="s">
        <v>523</v>
      </c>
      <c r="B725" s="14" t="s">
        <v>524</v>
      </c>
      <c r="C725" s="5" t="s">
        <v>525</v>
      </c>
      <c r="D725" s="5" t="s">
        <v>526</v>
      </c>
      <c r="E725" s="6" t="s">
        <v>527</v>
      </c>
      <c r="F725" s="6" t="s">
        <v>528</v>
      </c>
      <c r="G725" s="6" t="s">
        <v>529</v>
      </c>
      <c r="H725" s="23" t="s">
        <v>530</v>
      </c>
    </row>
    <row r="726" spans="1:8">
      <c r="A726" s="19" t="s">
        <v>555</v>
      </c>
      <c r="B726" s="15" t="s">
        <v>556</v>
      </c>
      <c r="C726" s="4" t="s">
        <v>13</v>
      </c>
      <c r="D726" s="4">
        <v>15.46</v>
      </c>
      <c r="E726" s="1">
        <v>6</v>
      </c>
      <c r="F726" s="1">
        <v>3</v>
      </c>
      <c r="G726" s="1">
        <f t="shared" ref="G726:G732" si="27">E726*(1+F726/100)</f>
        <v>6.18</v>
      </c>
      <c r="H726" s="22">
        <f t="shared" ref="H726:H732" si="28">G726*D726</f>
        <v>95.5428</v>
      </c>
    </row>
    <row r="727" spans="1:8">
      <c r="A727" s="19" t="s">
        <v>543</v>
      </c>
      <c r="B727" s="15" t="s">
        <v>544</v>
      </c>
      <c r="C727" s="4" t="s">
        <v>13</v>
      </c>
      <c r="D727" s="4">
        <v>10.49</v>
      </c>
      <c r="E727" s="1">
        <v>6</v>
      </c>
      <c r="F727" s="1">
        <v>3</v>
      </c>
      <c r="G727" s="1">
        <f t="shared" si="27"/>
        <v>6.18</v>
      </c>
      <c r="H727" s="22">
        <f t="shared" si="28"/>
        <v>64.828199999999995</v>
      </c>
    </row>
    <row r="728" spans="1:8">
      <c r="A728" s="19" t="s">
        <v>561</v>
      </c>
      <c r="B728" s="15" t="s">
        <v>562</v>
      </c>
      <c r="C728" s="4" t="s">
        <v>112</v>
      </c>
      <c r="D728" s="4">
        <v>3.27</v>
      </c>
      <c r="E728" s="1">
        <v>0.1</v>
      </c>
      <c r="F728" s="1">
        <v>0</v>
      </c>
      <c r="G728" s="1">
        <f t="shared" si="27"/>
        <v>0.1</v>
      </c>
      <c r="H728" s="22">
        <f t="shared" si="28"/>
        <v>0.32700000000000001</v>
      </c>
    </row>
    <row r="729" spans="1:8">
      <c r="A729" s="19" t="s">
        <v>704</v>
      </c>
      <c r="B729" s="15" t="s">
        <v>705</v>
      </c>
      <c r="C729" s="4" t="s">
        <v>6</v>
      </c>
      <c r="D729" s="4">
        <v>39.479999999999997</v>
      </c>
      <c r="E729" s="1">
        <v>1</v>
      </c>
      <c r="F729" s="1">
        <v>0</v>
      </c>
      <c r="G729" s="1">
        <f t="shared" si="27"/>
        <v>1</v>
      </c>
      <c r="H729" s="22">
        <f t="shared" si="28"/>
        <v>39.479999999999997</v>
      </c>
    </row>
    <row r="730" spans="1:8">
      <c r="A730" s="19" t="s">
        <v>923</v>
      </c>
      <c r="B730" s="15" t="s">
        <v>924</v>
      </c>
      <c r="C730" s="4" t="s">
        <v>3</v>
      </c>
      <c r="D730" s="4">
        <v>10.55</v>
      </c>
      <c r="E730" s="1">
        <v>5.0999999999999996</v>
      </c>
      <c r="F730" s="1">
        <v>0</v>
      </c>
      <c r="G730" s="1">
        <f t="shared" si="27"/>
        <v>5.0999999999999996</v>
      </c>
      <c r="H730" s="22">
        <f t="shared" si="28"/>
        <v>53.805</v>
      </c>
    </row>
    <row r="731" spans="1:8">
      <c r="A731" s="19" t="s">
        <v>925</v>
      </c>
      <c r="B731" s="15" t="s">
        <v>926</v>
      </c>
      <c r="C731" s="4" t="s">
        <v>3</v>
      </c>
      <c r="D731" s="4">
        <v>3.68</v>
      </c>
      <c r="E731" s="1">
        <v>10.199999999999999</v>
      </c>
      <c r="F731" s="1">
        <v>0</v>
      </c>
      <c r="G731" s="1">
        <f t="shared" si="27"/>
        <v>10.199999999999999</v>
      </c>
      <c r="H731" s="22">
        <f t="shared" si="28"/>
        <v>37.536000000000001</v>
      </c>
    </row>
    <row r="732" spans="1:8">
      <c r="A732" s="19" t="s">
        <v>927</v>
      </c>
      <c r="B732" s="15" t="s">
        <v>928</v>
      </c>
      <c r="C732" s="4" t="s">
        <v>6</v>
      </c>
      <c r="D732" s="4">
        <v>0.71579999999999999</v>
      </c>
      <c r="E732" s="1">
        <v>6</v>
      </c>
      <c r="F732" s="1">
        <v>0</v>
      </c>
      <c r="G732" s="1">
        <f t="shared" si="27"/>
        <v>6</v>
      </c>
      <c r="H732" s="22">
        <f t="shared" si="28"/>
        <v>4.2948000000000004</v>
      </c>
    </row>
    <row r="733" spans="1:8">
      <c r="G733" s="2" t="s">
        <v>534</v>
      </c>
      <c r="H733" s="27">
        <f>TRUNC(SUM(H726:H732),2)</f>
        <v>295.81</v>
      </c>
    </row>
    <row r="735" spans="1:8" ht="60">
      <c r="A735" s="17" t="s">
        <v>149</v>
      </c>
      <c r="B735" s="13" t="s">
        <v>150</v>
      </c>
      <c r="C735" s="3" t="s">
        <v>6</v>
      </c>
    </row>
    <row r="736" spans="1:8">
      <c r="A736" s="18" t="s">
        <v>523</v>
      </c>
      <c r="B736" s="14" t="s">
        <v>524</v>
      </c>
      <c r="C736" s="5" t="s">
        <v>525</v>
      </c>
      <c r="D736" s="5" t="s">
        <v>526</v>
      </c>
      <c r="E736" s="6" t="s">
        <v>527</v>
      </c>
      <c r="F736" s="6" t="s">
        <v>528</v>
      </c>
      <c r="G736" s="6" t="s">
        <v>529</v>
      </c>
      <c r="H736" s="23" t="s">
        <v>530</v>
      </c>
    </row>
    <row r="737" spans="1:8">
      <c r="A737" s="19" t="s">
        <v>555</v>
      </c>
      <c r="B737" s="15" t="s">
        <v>556</v>
      </c>
      <c r="C737" s="4" t="s">
        <v>13</v>
      </c>
      <c r="D737" s="4">
        <v>15.46</v>
      </c>
      <c r="E737" s="1">
        <v>6</v>
      </c>
      <c r="F737" s="1">
        <v>3</v>
      </c>
      <c r="G737" s="1">
        <f t="shared" ref="G737:G743" si="29">E737*(1+F737/100)</f>
        <v>6.18</v>
      </c>
      <c r="H737" s="22">
        <f t="shared" ref="H737:H743" si="30">G737*D737</f>
        <v>95.5428</v>
      </c>
    </row>
    <row r="738" spans="1:8">
      <c r="A738" s="19" t="s">
        <v>543</v>
      </c>
      <c r="B738" s="15" t="s">
        <v>544</v>
      </c>
      <c r="C738" s="4" t="s">
        <v>13</v>
      </c>
      <c r="D738" s="4">
        <v>10.49</v>
      </c>
      <c r="E738" s="1">
        <v>6</v>
      </c>
      <c r="F738" s="1">
        <v>3</v>
      </c>
      <c r="G738" s="1">
        <f t="shared" si="29"/>
        <v>6.18</v>
      </c>
      <c r="H738" s="22">
        <f t="shared" si="30"/>
        <v>64.828199999999995</v>
      </c>
    </row>
    <row r="739" spans="1:8">
      <c r="A739" s="19" t="s">
        <v>561</v>
      </c>
      <c r="B739" s="15" t="s">
        <v>562</v>
      </c>
      <c r="C739" s="4" t="s">
        <v>112</v>
      </c>
      <c r="D739" s="4">
        <v>3.27</v>
      </c>
      <c r="E739" s="1">
        <v>0.1</v>
      </c>
      <c r="F739" s="1">
        <v>0</v>
      </c>
      <c r="G739" s="1">
        <f t="shared" si="29"/>
        <v>0.1</v>
      </c>
      <c r="H739" s="22">
        <f t="shared" si="30"/>
        <v>0.32700000000000001</v>
      </c>
    </row>
    <row r="740" spans="1:8">
      <c r="A740" s="19" t="s">
        <v>929</v>
      </c>
      <c r="B740" s="15" t="s">
        <v>930</v>
      </c>
      <c r="C740" s="4" t="s">
        <v>6</v>
      </c>
      <c r="D740" s="4">
        <v>39.619999999999997</v>
      </c>
      <c r="E740" s="1">
        <v>1</v>
      </c>
      <c r="F740" s="1">
        <v>0</v>
      </c>
      <c r="G740" s="1">
        <f t="shared" si="29"/>
        <v>1</v>
      </c>
      <c r="H740" s="22">
        <f t="shared" si="30"/>
        <v>39.619999999999997</v>
      </c>
    </row>
    <row r="741" spans="1:8">
      <c r="A741" s="19" t="s">
        <v>923</v>
      </c>
      <c r="B741" s="15" t="s">
        <v>924</v>
      </c>
      <c r="C741" s="4" t="s">
        <v>3</v>
      </c>
      <c r="D741" s="4">
        <v>10.55</v>
      </c>
      <c r="E741" s="1">
        <v>5.2</v>
      </c>
      <c r="F741" s="1">
        <v>0</v>
      </c>
      <c r="G741" s="1">
        <f t="shared" si="29"/>
        <v>5.2</v>
      </c>
      <c r="H741" s="22">
        <f t="shared" si="30"/>
        <v>54.860000000000007</v>
      </c>
    </row>
    <row r="742" spans="1:8">
      <c r="A742" s="19" t="s">
        <v>925</v>
      </c>
      <c r="B742" s="15" t="s">
        <v>926</v>
      </c>
      <c r="C742" s="4" t="s">
        <v>3</v>
      </c>
      <c r="D742" s="4">
        <v>3.68</v>
      </c>
      <c r="E742" s="1">
        <v>10.4</v>
      </c>
      <c r="F742" s="1">
        <v>0</v>
      </c>
      <c r="G742" s="1">
        <f t="shared" si="29"/>
        <v>10.4</v>
      </c>
      <c r="H742" s="22">
        <f t="shared" si="30"/>
        <v>38.272000000000006</v>
      </c>
    </row>
    <row r="743" spans="1:8">
      <c r="A743" s="19" t="s">
        <v>927</v>
      </c>
      <c r="B743" s="15" t="s">
        <v>928</v>
      </c>
      <c r="C743" s="4" t="s">
        <v>6</v>
      </c>
      <c r="D743" s="4">
        <v>0.71579999999999999</v>
      </c>
      <c r="E743" s="1">
        <v>6</v>
      </c>
      <c r="F743" s="1">
        <v>0</v>
      </c>
      <c r="G743" s="1">
        <f t="shared" si="29"/>
        <v>6</v>
      </c>
      <c r="H743" s="22">
        <f t="shared" si="30"/>
        <v>4.2948000000000004</v>
      </c>
    </row>
    <row r="744" spans="1:8">
      <c r="G744" s="2" t="s">
        <v>534</v>
      </c>
      <c r="H744" s="27">
        <f>TRUNC(SUM(H737:H743),2)</f>
        <v>297.74</v>
      </c>
    </row>
    <row r="746" spans="1:8" ht="60">
      <c r="A746" s="17" t="s">
        <v>147</v>
      </c>
      <c r="B746" s="13" t="s">
        <v>148</v>
      </c>
      <c r="C746" s="3" t="s">
        <v>6</v>
      </c>
    </row>
    <row r="747" spans="1:8">
      <c r="A747" s="18" t="s">
        <v>523</v>
      </c>
      <c r="B747" s="14" t="s">
        <v>524</v>
      </c>
      <c r="C747" s="5" t="s">
        <v>525</v>
      </c>
      <c r="D747" s="5" t="s">
        <v>526</v>
      </c>
      <c r="E747" s="6" t="s">
        <v>527</v>
      </c>
      <c r="F747" s="6" t="s">
        <v>528</v>
      </c>
      <c r="G747" s="6" t="s">
        <v>529</v>
      </c>
      <c r="H747" s="23" t="s">
        <v>530</v>
      </c>
    </row>
    <row r="748" spans="1:8">
      <c r="A748" s="19" t="s">
        <v>555</v>
      </c>
      <c r="B748" s="15" t="s">
        <v>556</v>
      </c>
      <c r="C748" s="4" t="s">
        <v>13</v>
      </c>
      <c r="D748" s="4">
        <v>15.46</v>
      </c>
      <c r="E748" s="1">
        <v>6</v>
      </c>
      <c r="F748" s="1">
        <v>3</v>
      </c>
      <c r="G748" s="1">
        <f t="shared" ref="G748:G754" si="31">E748*(1+F748/100)</f>
        <v>6.18</v>
      </c>
      <c r="H748" s="22">
        <f t="shared" ref="H748:H754" si="32">G748*D748</f>
        <v>95.5428</v>
      </c>
    </row>
    <row r="749" spans="1:8">
      <c r="A749" s="19" t="s">
        <v>543</v>
      </c>
      <c r="B749" s="15" t="s">
        <v>544</v>
      </c>
      <c r="C749" s="4" t="s">
        <v>13</v>
      </c>
      <c r="D749" s="4">
        <v>10.49</v>
      </c>
      <c r="E749" s="1">
        <v>6</v>
      </c>
      <c r="F749" s="1">
        <v>3</v>
      </c>
      <c r="G749" s="1">
        <f t="shared" si="31"/>
        <v>6.18</v>
      </c>
      <c r="H749" s="22">
        <f t="shared" si="32"/>
        <v>64.828199999999995</v>
      </c>
    </row>
    <row r="750" spans="1:8">
      <c r="A750" s="19" t="s">
        <v>561</v>
      </c>
      <c r="B750" s="15" t="s">
        <v>562</v>
      </c>
      <c r="C750" s="4" t="s">
        <v>112</v>
      </c>
      <c r="D750" s="4">
        <v>3.27</v>
      </c>
      <c r="E750" s="1">
        <v>0.1</v>
      </c>
      <c r="F750" s="1">
        <v>0</v>
      </c>
      <c r="G750" s="1">
        <f t="shared" si="31"/>
        <v>0.1</v>
      </c>
      <c r="H750" s="22">
        <f t="shared" si="32"/>
        <v>0.32700000000000001</v>
      </c>
    </row>
    <row r="751" spans="1:8">
      <c r="A751" s="19" t="s">
        <v>702</v>
      </c>
      <c r="B751" s="15" t="s">
        <v>703</v>
      </c>
      <c r="C751" s="4" t="s">
        <v>6</v>
      </c>
      <c r="D751" s="4">
        <v>39.76</v>
      </c>
      <c r="E751" s="1">
        <v>1</v>
      </c>
      <c r="F751" s="1">
        <v>0</v>
      </c>
      <c r="G751" s="1">
        <f t="shared" si="31"/>
        <v>1</v>
      </c>
      <c r="H751" s="22">
        <f t="shared" si="32"/>
        <v>39.76</v>
      </c>
    </row>
    <row r="752" spans="1:8">
      <c r="A752" s="19" t="s">
        <v>923</v>
      </c>
      <c r="B752" s="15" t="s">
        <v>924</v>
      </c>
      <c r="C752" s="4" t="s">
        <v>3</v>
      </c>
      <c r="D752" s="4">
        <v>10.55</v>
      </c>
      <c r="E752" s="1">
        <v>5.3</v>
      </c>
      <c r="F752" s="1">
        <v>0</v>
      </c>
      <c r="G752" s="1">
        <f t="shared" si="31"/>
        <v>5.3</v>
      </c>
      <c r="H752" s="22">
        <f t="shared" si="32"/>
        <v>55.914999999999999</v>
      </c>
    </row>
    <row r="753" spans="1:8">
      <c r="A753" s="19" t="s">
        <v>925</v>
      </c>
      <c r="B753" s="15" t="s">
        <v>926</v>
      </c>
      <c r="C753" s="4" t="s">
        <v>3</v>
      </c>
      <c r="D753" s="4">
        <v>3.68</v>
      </c>
      <c r="E753" s="1">
        <v>10.6</v>
      </c>
      <c r="F753" s="1">
        <v>0</v>
      </c>
      <c r="G753" s="1">
        <f t="shared" si="31"/>
        <v>10.6</v>
      </c>
      <c r="H753" s="22">
        <f t="shared" si="32"/>
        <v>39.008000000000003</v>
      </c>
    </row>
    <row r="754" spans="1:8">
      <c r="A754" s="19" t="s">
        <v>927</v>
      </c>
      <c r="B754" s="15" t="s">
        <v>928</v>
      </c>
      <c r="C754" s="4" t="s">
        <v>6</v>
      </c>
      <c r="D754" s="4">
        <v>0.71579999999999999</v>
      </c>
      <c r="E754" s="1">
        <v>6</v>
      </c>
      <c r="F754" s="1">
        <v>0</v>
      </c>
      <c r="G754" s="1">
        <f t="shared" si="31"/>
        <v>6</v>
      </c>
      <c r="H754" s="22">
        <f t="shared" si="32"/>
        <v>4.2948000000000004</v>
      </c>
    </row>
    <row r="755" spans="1:8">
      <c r="G755" s="2" t="s">
        <v>534</v>
      </c>
      <c r="H755" s="27">
        <f>TRUNC(SUM(H748:H754),2)</f>
        <v>299.67</v>
      </c>
    </row>
    <row r="757" spans="1:8" ht="75">
      <c r="A757" s="17" t="s">
        <v>143</v>
      </c>
      <c r="B757" s="13" t="s">
        <v>144</v>
      </c>
      <c r="C757" s="3" t="s">
        <v>6</v>
      </c>
    </row>
    <row r="758" spans="1:8">
      <c r="A758" s="18" t="s">
        <v>523</v>
      </c>
      <c r="B758" s="14" t="s">
        <v>524</v>
      </c>
      <c r="C758" s="5" t="s">
        <v>525</v>
      </c>
      <c r="D758" s="5" t="s">
        <v>526</v>
      </c>
      <c r="E758" s="6" t="s">
        <v>527</v>
      </c>
      <c r="F758" s="6" t="s">
        <v>528</v>
      </c>
      <c r="G758" s="6" t="s">
        <v>529</v>
      </c>
      <c r="H758" s="23" t="s">
        <v>530</v>
      </c>
    </row>
    <row r="759" spans="1:8">
      <c r="A759" s="19" t="s">
        <v>563</v>
      </c>
      <c r="B759" s="15" t="s">
        <v>564</v>
      </c>
      <c r="C759" s="4" t="s">
        <v>13</v>
      </c>
      <c r="D759" s="4">
        <v>14.36</v>
      </c>
      <c r="E759" s="1">
        <v>1.95</v>
      </c>
      <c r="F759" s="1">
        <v>3</v>
      </c>
      <c r="G759" s="1">
        <f>E759*(1+F759/100)</f>
        <v>2.0085000000000002</v>
      </c>
      <c r="H759" s="22">
        <f>G759*D759</f>
        <v>28.84206</v>
      </c>
    </row>
    <row r="760" spans="1:8">
      <c r="A760" s="19" t="s">
        <v>543</v>
      </c>
      <c r="B760" s="15" t="s">
        <v>544</v>
      </c>
      <c r="C760" s="4" t="s">
        <v>13</v>
      </c>
      <c r="D760" s="4">
        <v>10.49</v>
      </c>
      <c r="E760" s="1">
        <v>2.78</v>
      </c>
      <c r="F760" s="1">
        <v>3</v>
      </c>
      <c r="G760" s="1">
        <f>E760*(1+F760/100)</f>
        <v>2.8633999999999999</v>
      </c>
      <c r="H760" s="22">
        <f>G760*D760</f>
        <v>30.037065999999999</v>
      </c>
    </row>
    <row r="761" spans="1:8">
      <c r="A761" s="19" t="s">
        <v>931</v>
      </c>
      <c r="B761" s="15" t="s">
        <v>932</v>
      </c>
      <c r="C761" s="4" t="s">
        <v>6</v>
      </c>
      <c r="D761" s="4">
        <v>784.74</v>
      </c>
      <c r="E761" s="1">
        <v>1</v>
      </c>
      <c r="F761" s="1">
        <v>0</v>
      </c>
      <c r="G761" s="1">
        <f>E761*(1+F761/100)</f>
        <v>1</v>
      </c>
      <c r="H761" s="22">
        <f>G761*D761</f>
        <v>784.74</v>
      </c>
    </row>
    <row r="762" spans="1:8">
      <c r="G762" s="2" t="s">
        <v>534</v>
      </c>
      <c r="H762" s="27">
        <f>TRUNC(SUM(H759:H761),2)</f>
        <v>843.61</v>
      </c>
    </row>
    <row r="764" spans="1:8" ht="60">
      <c r="A764" s="17" t="s">
        <v>153</v>
      </c>
      <c r="B764" s="13" t="s">
        <v>154</v>
      </c>
      <c r="C764" s="3" t="s">
        <v>6</v>
      </c>
    </row>
    <row r="765" spans="1:8">
      <c r="A765" s="18" t="s">
        <v>523</v>
      </c>
      <c r="B765" s="14" t="s">
        <v>524</v>
      </c>
      <c r="C765" s="5" t="s">
        <v>525</v>
      </c>
      <c r="D765" s="5" t="s">
        <v>526</v>
      </c>
      <c r="E765" s="6" t="s">
        <v>527</v>
      </c>
      <c r="F765" s="6" t="s">
        <v>528</v>
      </c>
      <c r="G765" s="6" t="s">
        <v>529</v>
      </c>
      <c r="H765" s="23" t="s">
        <v>530</v>
      </c>
    </row>
    <row r="766" spans="1:8">
      <c r="A766" s="19" t="s">
        <v>555</v>
      </c>
      <c r="B766" s="15" t="s">
        <v>556</v>
      </c>
      <c r="C766" s="4" t="s">
        <v>13</v>
      </c>
      <c r="D766" s="4">
        <v>15.46</v>
      </c>
      <c r="E766" s="1">
        <v>11.5</v>
      </c>
      <c r="F766" s="1">
        <v>3</v>
      </c>
      <c r="G766" s="1">
        <f t="shared" ref="G766:G772" si="33">E766*(1+F766/100)</f>
        <v>11.845000000000001</v>
      </c>
      <c r="H766" s="22">
        <f t="shared" ref="H766:H772" si="34">G766*D766</f>
        <v>183.12370000000001</v>
      </c>
    </row>
    <row r="767" spans="1:8">
      <c r="A767" s="19" t="s">
        <v>543</v>
      </c>
      <c r="B767" s="15" t="s">
        <v>544</v>
      </c>
      <c r="C767" s="4" t="s">
        <v>13</v>
      </c>
      <c r="D767" s="4">
        <v>10.49</v>
      </c>
      <c r="E767" s="1">
        <v>11.5</v>
      </c>
      <c r="F767" s="1">
        <v>3</v>
      </c>
      <c r="G767" s="1">
        <f t="shared" si="33"/>
        <v>11.845000000000001</v>
      </c>
      <c r="H767" s="22">
        <f t="shared" si="34"/>
        <v>124.25405000000001</v>
      </c>
    </row>
    <row r="768" spans="1:8">
      <c r="A768" s="19" t="s">
        <v>561</v>
      </c>
      <c r="B768" s="15" t="s">
        <v>562</v>
      </c>
      <c r="C768" s="4" t="s">
        <v>112</v>
      </c>
      <c r="D768" s="4">
        <v>3.27</v>
      </c>
      <c r="E768" s="1">
        <v>0.12</v>
      </c>
      <c r="F768" s="1">
        <v>0</v>
      </c>
      <c r="G768" s="1">
        <f t="shared" si="33"/>
        <v>0.12</v>
      </c>
      <c r="H768" s="22">
        <f t="shared" si="34"/>
        <v>0.39239999999999997</v>
      </c>
    </row>
    <row r="769" spans="1:8">
      <c r="A769" s="19" t="s">
        <v>702</v>
      </c>
      <c r="B769" s="15" t="s">
        <v>703</v>
      </c>
      <c r="C769" s="4" t="s">
        <v>6</v>
      </c>
      <c r="D769" s="4">
        <v>39.76</v>
      </c>
      <c r="E769" s="1">
        <v>2</v>
      </c>
      <c r="F769" s="1">
        <v>0</v>
      </c>
      <c r="G769" s="1">
        <f t="shared" si="33"/>
        <v>2</v>
      </c>
      <c r="H769" s="22">
        <f t="shared" si="34"/>
        <v>79.52</v>
      </c>
    </row>
    <row r="770" spans="1:8">
      <c r="A770" s="19" t="s">
        <v>923</v>
      </c>
      <c r="B770" s="15" t="s">
        <v>924</v>
      </c>
      <c r="C770" s="4" t="s">
        <v>3</v>
      </c>
      <c r="D770" s="4">
        <v>10.55</v>
      </c>
      <c r="E770" s="1">
        <v>6.1</v>
      </c>
      <c r="F770" s="1">
        <v>0</v>
      </c>
      <c r="G770" s="1">
        <f t="shared" si="33"/>
        <v>6.1</v>
      </c>
      <c r="H770" s="22">
        <f t="shared" si="34"/>
        <v>64.355000000000004</v>
      </c>
    </row>
    <row r="771" spans="1:8">
      <c r="A771" s="19" t="s">
        <v>925</v>
      </c>
      <c r="B771" s="15" t="s">
        <v>926</v>
      </c>
      <c r="C771" s="4" t="s">
        <v>3</v>
      </c>
      <c r="D771" s="4">
        <v>3.68</v>
      </c>
      <c r="E771" s="1">
        <v>12.2</v>
      </c>
      <c r="F771" s="1">
        <v>0</v>
      </c>
      <c r="G771" s="1">
        <f t="shared" si="33"/>
        <v>12.2</v>
      </c>
      <c r="H771" s="22">
        <f t="shared" si="34"/>
        <v>44.896000000000001</v>
      </c>
    </row>
    <row r="772" spans="1:8">
      <c r="A772" s="19" t="s">
        <v>927</v>
      </c>
      <c r="B772" s="15" t="s">
        <v>928</v>
      </c>
      <c r="C772" s="4" t="s">
        <v>6</v>
      </c>
      <c r="D772" s="4">
        <v>0.71579999999999999</v>
      </c>
      <c r="E772" s="1">
        <v>6</v>
      </c>
      <c r="F772" s="1">
        <v>0</v>
      </c>
      <c r="G772" s="1">
        <f t="shared" si="33"/>
        <v>6</v>
      </c>
      <c r="H772" s="22">
        <f t="shared" si="34"/>
        <v>4.2948000000000004</v>
      </c>
    </row>
    <row r="773" spans="1:8">
      <c r="G773" s="2" t="s">
        <v>534</v>
      </c>
      <c r="H773" s="27">
        <f>TRUNC(SUM(H766:H772),2)</f>
        <v>500.83</v>
      </c>
    </row>
    <row r="775" spans="1:8" ht="45">
      <c r="A775" s="17" t="s">
        <v>145</v>
      </c>
      <c r="B775" s="13" t="s">
        <v>146</v>
      </c>
      <c r="C775" s="3" t="s">
        <v>19</v>
      </c>
    </row>
    <row r="776" spans="1:8">
      <c r="A776" s="18" t="s">
        <v>523</v>
      </c>
      <c r="B776" s="14" t="s">
        <v>524</v>
      </c>
      <c r="C776" s="5" t="s">
        <v>525</v>
      </c>
      <c r="D776" s="5" t="s">
        <v>526</v>
      </c>
      <c r="E776" s="6" t="s">
        <v>527</v>
      </c>
      <c r="F776" s="6" t="s">
        <v>528</v>
      </c>
      <c r="G776" s="6" t="s">
        <v>529</v>
      </c>
      <c r="H776" s="23" t="s">
        <v>530</v>
      </c>
    </row>
    <row r="777" spans="1:8">
      <c r="A777" s="19" t="s">
        <v>933</v>
      </c>
      <c r="B777" s="15" t="s">
        <v>934</v>
      </c>
      <c r="C777" s="4" t="s">
        <v>19</v>
      </c>
      <c r="D777" s="4">
        <v>255.42</v>
      </c>
      <c r="E777" s="1">
        <v>1</v>
      </c>
      <c r="F777" s="1">
        <v>0</v>
      </c>
      <c r="G777" s="1">
        <f>E777*(1+F777/100)</f>
        <v>1</v>
      </c>
      <c r="H777" s="22">
        <f>G777*D777</f>
        <v>255.42</v>
      </c>
    </row>
    <row r="778" spans="1:8">
      <c r="G778" s="2" t="s">
        <v>534</v>
      </c>
      <c r="H778" s="27">
        <f>TRUNC(SUM(H777:H777),2)</f>
        <v>255.42</v>
      </c>
    </row>
    <row r="780" spans="1:8">
      <c r="A780" s="17" t="s">
        <v>219</v>
      </c>
      <c r="B780" s="13" t="s">
        <v>489</v>
      </c>
      <c r="C780" s="3" t="s">
        <v>6</v>
      </c>
    </row>
    <row r="781" spans="1:8">
      <c r="A781" s="18" t="s">
        <v>523</v>
      </c>
      <c r="B781" s="14" t="s">
        <v>524</v>
      </c>
      <c r="C781" s="5" t="s">
        <v>525</v>
      </c>
      <c r="D781" s="5" t="s">
        <v>526</v>
      </c>
      <c r="E781" s="6" t="s">
        <v>527</v>
      </c>
      <c r="F781" s="6" t="s">
        <v>528</v>
      </c>
      <c r="G781" s="6" t="s">
        <v>529</v>
      </c>
      <c r="H781" s="23" t="s">
        <v>530</v>
      </c>
    </row>
    <row r="782" spans="1:8">
      <c r="G782" s="2" t="s">
        <v>534</v>
      </c>
      <c r="H782" s="27">
        <f>TRUNC(SUM(H777:H781),2)</f>
        <v>510.84</v>
      </c>
    </row>
    <row r="784" spans="1:8">
      <c r="A784" s="17" t="s">
        <v>220</v>
      </c>
      <c r="B784" s="13" t="s">
        <v>490</v>
      </c>
      <c r="C784" s="3" t="s">
        <v>6</v>
      </c>
    </row>
    <row r="785" spans="1:8">
      <c r="A785" s="18" t="s">
        <v>523</v>
      </c>
      <c r="B785" s="14" t="s">
        <v>524</v>
      </c>
      <c r="C785" s="5" t="s">
        <v>525</v>
      </c>
      <c r="D785" s="5" t="s">
        <v>526</v>
      </c>
      <c r="E785" s="6" t="s">
        <v>527</v>
      </c>
      <c r="F785" s="6" t="s">
        <v>528</v>
      </c>
      <c r="G785" s="6" t="s">
        <v>529</v>
      </c>
      <c r="H785" s="23" t="s">
        <v>530</v>
      </c>
    </row>
    <row r="786" spans="1:8">
      <c r="G786" s="2" t="s">
        <v>534</v>
      </c>
      <c r="H786" s="27">
        <f>TRUNC(SUM(H777:H785),2)</f>
        <v>1021.68</v>
      </c>
    </row>
    <row r="788" spans="1:8" ht="75">
      <c r="A788" s="17" t="s">
        <v>141</v>
      </c>
      <c r="B788" s="13" t="s">
        <v>142</v>
      </c>
      <c r="C788" s="3" t="s">
        <v>19</v>
      </c>
    </row>
    <row r="789" spans="1:8">
      <c r="A789" s="18" t="s">
        <v>523</v>
      </c>
      <c r="B789" s="14" t="s">
        <v>524</v>
      </c>
      <c r="C789" s="5" t="s">
        <v>525</v>
      </c>
      <c r="D789" s="5" t="s">
        <v>526</v>
      </c>
      <c r="E789" s="6" t="s">
        <v>527</v>
      </c>
      <c r="F789" s="6" t="s">
        <v>528</v>
      </c>
      <c r="G789" s="6" t="s">
        <v>529</v>
      </c>
      <c r="H789" s="23" t="s">
        <v>530</v>
      </c>
    </row>
    <row r="790" spans="1:8">
      <c r="A790" s="19" t="s">
        <v>935</v>
      </c>
      <c r="B790" s="15" t="s">
        <v>936</v>
      </c>
      <c r="C790" s="4" t="s">
        <v>19</v>
      </c>
      <c r="D790" s="4">
        <v>282.2</v>
      </c>
      <c r="E790" s="1">
        <v>1</v>
      </c>
      <c r="F790" s="1">
        <v>0</v>
      </c>
      <c r="G790" s="1">
        <f>E790*(1+F790/100)</f>
        <v>1</v>
      </c>
      <c r="H790" s="22">
        <f>G790*D790</f>
        <v>282.2</v>
      </c>
    </row>
    <row r="791" spans="1:8">
      <c r="G791" s="2" t="s">
        <v>534</v>
      </c>
      <c r="H791" s="27">
        <f>TRUNC(SUM(H790:H790),2)</f>
        <v>282.2</v>
      </c>
    </row>
    <row r="793" spans="1:8" ht="30">
      <c r="A793" s="17" t="s">
        <v>221</v>
      </c>
      <c r="B793" s="13" t="s">
        <v>491</v>
      </c>
      <c r="C793" s="3" t="s">
        <v>6</v>
      </c>
    </row>
    <row r="794" spans="1:8">
      <c r="A794" s="18" t="s">
        <v>523</v>
      </c>
      <c r="B794" s="14" t="s">
        <v>524</v>
      </c>
      <c r="C794" s="5" t="s">
        <v>525</v>
      </c>
      <c r="D794" s="5" t="s">
        <v>526</v>
      </c>
      <c r="E794" s="6" t="s">
        <v>527</v>
      </c>
      <c r="F794" s="6" t="s">
        <v>528</v>
      </c>
      <c r="G794" s="6" t="s">
        <v>529</v>
      </c>
      <c r="H794" s="23" t="s">
        <v>530</v>
      </c>
    </row>
    <row r="795" spans="1:8">
      <c r="G795" s="2" t="s">
        <v>534</v>
      </c>
      <c r="H795" s="27">
        <f>TRUNC(SUM(H790:H794),2)</f>
        <v>564.4</v>
      </c>
    </row>
    <row r="797" spans="1:8" ht="30">
      <c r="A797" s="17" t="s">
        <v>222</v>
      </c>
      <c r="B797" s="13" t="s">
        <v>492</v>
      </c>
      <c r="C797" s="3" t="s">
        <v>19</v>
      </c>
    </row>
    <row r="798" spans="1:8">
      <c r="A798" s="18" t="s">
        <v>523</v>
      </c>
      <c r="B798" s="14" t="s">
        <v>524</v>
      </c>
      <c r="C798" s="5" t="s">
        <v>525</v>
      </c>
      <c r="D798" s="5" t="s">
        <v>526</v>
      </c>
      <c r="E798" s="6" t="s">
        <v>527</v>
      </c>
      <c r="F798" s="6" t="s">
        <v>528</v>
      </c>
      <c r="G798" s="6" t="s">
        <v>529</v>
      </c>
      <c r="H798" s="23" t="s">
        <v>530</v>
      </c>
    </row>
    <row r="799" spans="1:8">
      <c r="G799" s="2" t="s">
        <v>534</v>
      </c>
      <c r="H799" s="27">
        <f>TRUNC(SUM(H790:H798),2)</f>
        <v>1128.8</v>
      </c>
    </row>
    <row r="801" spans="1:8">
      <c r="A801" s="17" t="s">
        <v>223</v>
      </c>
      <c r="B801" s="13" t="s">
        <v>493</v>
      </c>
      <c r="C801" s="3" t="s">
        <v>19</v>
      </c>
    </row>
    <row r="802" spans="1:8">
      <c r="A802" s="18" t="s">
        <v>523</v>
      </c>
      <c r="B802" s="14" t="s">
        <v>524</v>
      </c>
      <c r="C802" s="5" t="s">
        <v>525</v>
      </c>
      <c r="D802" s="5" t="s">
        <v>526</v>
      </c>
      <c r="E802" s="6" t="s">
        <v>527</v>
      </c>
      <c r="F802" s="6" t="s">
        <v>528</v>
      </c>
      <c r="G802" s="6" t="s">
        <v>529</v>
      </c>
      <c r="H802" s="23" t="s">
        <v>530</v>
      </c>
    </row>
    <row r="803" spans="1:8">
      <c r="G803" s="2" t="s">
        <v>534</v>
      </c>
      <c r="H803" s="27">
        <f>TRUNC(SUM(H790:H802),2)</f>
        <v>2257.6</v>
      </c>
    </row>
    <row r="805" spans="1:8">
      <c r="A805" s="17" t="s">
        <v>224</v>
      </c>
      <c r="B805" s="13" t="s">
        <v>494</v>
      </c>
      <c r="C805" s="3" t="s">
        <v>19</v>
      </c>
    </row>
    <row r="806" spans="1:8">
      <c r="A806" s="18" t="s">
        <v>523</v>
      </c>
      <c r="B806" s="14" t="s">
        <v>524</v>
      </c>
      <c r="C806" s="5" t="s">
        <v>525</v>
      </c>
      <c r="D806" s="5" t="s">
        <v>526</v>
      </c>
      <c r="E806" s="6" t="s">
        <v>527</v>
      </c>
      <c r="F806" s="6" t="s">
        <v>528</v>
      </c>
      <c r="G806" s="6" t="s">
        <v>529</v>
      </c>
      <c r="H806" s="23" t="s">
        <v>530</v>
      </c>
    </row>
    <row r="807" spans="1:8">
      <c r="G807" s="2" t="s">
        <v>534</v>
      </c>
      <c r="H807" s="27">
        <f>TRUNC(SUM(H790:H806),2)</f>
        <v>4515.2</v>
      </c>
    </row>
    <row r="809" spans="1:8">
      <c r="A809" s="17" t="s">
        <v>225</v>
      </c>
      <c r="B809" s="13" t="s">
        <v>494</v>
      </c>
      <c r="C809" s="3" t="s">
        <v>19</v>
      </c>
    </row>
    <row r="810" spans="1:8">
      <c r="A810" s="18" t="s">
        <v>523</v>
      </c>
      <c r="B810" s="14" t="s">
        <v>524</v>
      </c>
      <c r="C810" s="5" t="s">
        <v>525</v>
      </c>
      <c r="D810" s="5" t="s">
        <v>526</v>
      </c>
      <c r="E810" s="6" t="s">
        <v>527</v>
      </c>
      <c r="F810" s="6" t="s">
        <v>528</v>
      </c>
      <c r="G810" s="6" t="s">
        <v>529</v>
      </c>
      <c r="H810" s="23" t="s">
        <v>530</v>
      </c>
    </row>
    <row r="811" spans="1:8">
      <c r="G811" s="2" t="s">
        <v>534</v>
      </c>
      <c r="H811" s="27">
        <f>TRUNC(SUM(H790:H810),2)</f>
        <v>9030.4</v>
      </c>
    </row>
    <row r="813" spans="1:8" ht="30">
      <c r="A813" s="17" t="s">
        <v>226</v>
      </c>
      <c r="B813" s="13" t="s">
        <v>495</v>
      </c>
      <c r="C813" s="3" t="s">
        <v>19</v>
      </c>
    </row>
    <row r="814" spans="1:8">
      <c r="A814" s="18" t="s">
        <v>523</v>
      </c>
      <c r="B814" s="14" t="s">
        <v>524</v>
      </c>
      <c r="C814" s="5" t="s">
        <v>525</v>
      </c>
      <c r="D814" s="5" t="s">
        <v>526</v>
      </c>
      <c r="E814" s="6" t="s">
        <v>527</v>
      </c>
      <c r="F814" s="6" t="s">
        <v>528</v>
      </c>
      <c r="G814" s="6" t="s">
        <v>529</v>
      </c>
      <c r="H814" s="23" t="s">
        <v>530</v>
      </c>
    </row>
    <row r="815" spans="1:8">
      <c r="G815" s="2" t="s">
        <v>534</v>
      </c>
      <c r="H815" s="27">
        <f>TRUNC(SUM(H790:H814),2)</f>
        <v>18060.8</v>
      </c>
    </row>
    <row r="817" spans="1:8" ht="30">
      <c r="A817" s="17" t="s">
        <v>496</v>
      </c>
      <c r="B817" s="13" t="s">
        <v>497</v>
      </c>
      <c r="C817" s="3" t="s">
        <v>16</v>
      </c>
    </row>
    <row r="818" spans="1:8">
      <c r="A818" s="18" t="s">
        <v>523</v>
      </c>
      <c r="B818" s="14" t="s">
        <v>524</v>
      </c>
      <c r="C818" s="5" t="s">
        <v>525</v>
      </c>
      <c r="D818" s="5" t="s">
        <v>526</v>
      </c>
      <c r="E818" s="6" t="s">
        <v>527</v>
      </c>
      <c r="F818" s="6" t="s">
        <v>528</v>
      </c>
      <c r="G818" s="6" t="s">
        <v>529</v>
      </c>
      <c r="H818" s="23" t="s">
        <v>530</v>
      </c>
    </row>
    <row r="819" spans="1:8">
      <c r="G819" s="2" t="s">
        <v>534</v>
      </c>
      <c r="H819" s="27">
        <f>TRUNC(SUM(H790:H818),2)</f>
        <v>36121.599999999999</v>
      </c>
    </row>
    <row r="821" spans="1:8" ht="30">
      <c r="A821" s="17" t="s">
        <v>227</v>
      </c>
      <c r="B821" s="13" t="s">
        <v>498</v>
      </c>
      <c r="C821" s="3" t="s">
        <v>6</v>
      </c>
    </row>
    <row r="822" spans="1:8">
      <c r="A822" s="18" t="s">
        <v>523</v>
      </c>
      <c r="B822" s="14" t="s">
        <v>524</v>
      </c>
      <c r="C822" s="5" t="s">
        <v>525</v>
      </c>
      <c r="D822" s="5" t="s">
        <v>526</v>
      </c>
      <c r="E822" s="6" t="s">
        <v>527</v>
      </c>
      <c r="F822" s="6" t="s">
        <v>528</v>
      </c>
      <c r="G822" s="6" t="s">
        <v>529</v>
      </c>
      <c r="H822" s="23" t="s">
        <v>530</v>
      </c>
    </row>
    <row r="823" spans="1:8">
      <c r="G823" s="2" t="s">
        <v>534</v>
      </c>
      <c r="H823" s="27">
        <f>TRUNC(SUM(H790:H822),2)</f>
        <v>72243.199999999997</v>
      </c>
    </row>
    <row r="825" spans="1:8" ht="30">
      <c r="A825" s="17" t="s">
        <v>155</v>
      </c>
      <c r="B825" s="13" t="s">
        <v>156</v>
      </c>
      <c r="C825" s="3" t="s">
        <v>6</v>
      </c>
    </row>
    <row r="826" spans="1:8">
      <c r="A826" s="18" t="s">
        <v>523</v>
      </c>
      <c r="B826" s="14" t="s">
        <v>524</v>
      </c>
      <c r="C826" s="5" t="s">
        <v>525</v>
      </c>
      <c r="D826" s="5" t="s">
        <v>526</v>
      </c>
      <c r="E826" s="6" t="s">
        <v>527</v>
      </c>
      <c r="F826" s="6" t="s">
        <v>528</v>
      </c>
      <c r="G826" s="6" t="s">
        <v>529</v>
      </c>
      <c r="H826" s="23" t="s">
        <v>530</v>
      </c>
    </row>
    <row r="827" spans="1:8">
      <c r="A827" s="19" t="s">
        <v>937</v>
      </c>
      <c r="B827" s="15" t="s">
        <v>938</v>
      </c>
      <c r="C827" s="4" t="s">
        <v>6</v>
      </c>
      <c r="D827" s="4">
        <v>9.9</v>
      </c>
      <c r="E827" s="1">
        <v>1</v>
      </c>
      <c r="F827" s="1">
        <v>0</v>
      </c>
      <c r="G827" s="1">
        <f>E827*(1+F827/100)</f>
        <v>1</v>
      </c>
      <c r="H827" s="22">
        <f>G827*D827</f>
        <v>9.9</v>
      </c>
    </row>
    <row r="828" spans="1:8">
      <c r="G828" s="2" t="s">
        <v>534</v>
      </c>
      <c r="H828" s="27">
        <f>TRUNC(SUM(H827:H827),2)</f>
        <v>9.9</v>
      </c>
    </row>
    <row r="830" spans="1:8">
      <c r="A830" s="17" t="s">
        <v>228</v>
      </c>
      <c r="B830" s="13" t="s">
        <v>499</v>
      </c>
      <c r="C830" s="3" t="s">
        <v>3</v>
      </c>
    </row>
    <row r="831" spans="1:8">
      <c r="A831" s="18" t="s">
        <v>523</v>
      </c>
      <c r="B831" s="14" t="s">
        <v>524</v>
      </c>
      <c r="C831" s="5" t="s">
        <v>525</v>
      </c>
      <c r="D831" s="5" t="s">
        <v>526</v>
      </c>
      <c r="E831" s="6" t="s">
        <v>527</v>
      </c>
      <c r="F831" s="6" t="s">
        <v>528</v>
      </c>
      <c r="G831" s="6" t="s">
        <v>529</v>
      </c>
      <c r="H831" s="23" t="s">
        <v>530</v>
      </c>
    </row>
    <row r="832" spans="1:8">
      <c r="G832" s="2" t="s">
        <v>534</v>
      </c>
      <c r="H832" s="27">
        <f>TRUNC(SUM(H827:H831),2)</f>
        <v>19.8</v>
      </c>
    </row>
    <row r="834" spans="1:8" ht="45">
      <c r="A834" s="17" t="s">
        <v>157</v>
      </c>
      <c r="B834" s="13" t="s">
        <v>158</v>
      </c>
      <c r="C834" s="3" t="s">
        <v>6</v>
      </c>
    </row>
    <row r="835" spans="1:8">
      <c r="A835" s="18" t="s">
        <v>523</v>
      </c>
      <c r="B835" s="14" t="s">
        <v>524</v>
      </c>
      <c r="C835" s="5" t="s">
        <v>525</v>
      </c>
      <c r="D835" s="5" t="s">
        <v>526</v>
      </c>
      <c r="E835" s="6" t="s">
        <v>527</v>
      </c>
      <c r="F835" s="6" t="s">
        <v>528</v>
      </c>
      <c r="G835" s="6" t="s">
        <v>529</v>
      </c>
      <c r="H835" s="23" t="s">
        <v>530</v>
      </c>
    </row>
    <row r="836" spans="1:8">
      <c r="A836" s="19" t="s">
        <v>555</v>
      </c>
      <c r="B836" s="15" t="s">
        <v>556</v>
      </c>
      <c r="C836" s="4" t="s">
        <v>13</v>
      </c>
      <c r="D836" s="4">
        <v>15.46</v>
      </c>
      <c r="E836" s="1">
        <v>2.0499999999999998</v>
      </c>
      <c r="F836" s="1">
        <v>3</v>
      </c>
      <c r="G836" s="1">
        <f>E836*(1+F836/100)</f>
        <v>2.1114999999999999</v>
      </c>
      <c r="H836" s="22">
        <f>G836*D836</f>
        <v>32.643790000000003</v>
      </c>
    </row>
    <row r="837" spans="1:8">
      <c r="G837" s="2" t="s">
        <v>534</v>
      </c>
      <c r="H837" s="27">
        <f>TRUNC(SUM(H836:H836),2)</f>
        <v>32.64</v>
      </c>
    </row>
    <row r="839" spans="1:8" ht="60">
      <c r="A839" s="17" t="s">
        <v>173</v>
      </c>
      <c r="B839" s="13" t="s">
        <v>174</v>
      </c>
      <c r="C839" s="3" t="s">
        <v>19</v>
      </c>
    </row>
    <row r="840" spans="1:8">
      <c r="A840" s="18" t="s">
        <v>523</v>
      </c>
      <c r="B840" s="14" t="s">
        <v>524</v>
      </c>
      <c r="C840" s="5" t="s">
        <v>525</v>
      </c>
      <c r="D840" s="5" t="s">
        <v>526</v>
      </c>
      <c r="E840" s="6" t="s">
        <v>527</v>
      </c>
      <c r="F840" s="6" t="s">
        <v>528</v>
      </c>
      <c r="G840" s="6" t="s">
        <v>529</v>
      </c>
      <c r="H840" s="23" t="s">
        <v>530</v>
      </c>
    </row>
    <row r="841" spans="1:8">
      <c r="A841" s="19" t="s">
        <v>939</v>
      </c>
      <c r="B841" s="15" t="s">
        <v>940</v>
      </c>
      <c r="C841" s="4" t="s">
        <v>13</v>
      </c>
      <c r="D841" s="4">
        <v>15.46</v>
      </c>
      <c r="E841" s="1">
        <v>1.1000000000000001</v>
      </c>
      <c r="F841" s="1">
        <v>3</v>
      </c>
      <c r="G841" s="1">
        <f>E841*(1+F841/100)</f>
        <v>1.1330000000000002</v>
      </c>
      <c r="H841" s="22">
        <f>G841*D841</f>
        <v>17.516180000000006</v>
      </c>
    </row>
    <row r="842" spans="1:8">
      <c r="A842" s="19" t="s">
        <v>543</v>
      </c>
      <c r="B842" s="15" t="s">
        <v>544</v>
      </c>
      <c r="C842" s="4" t="s">
        <v>13</v>
      </c>
      <c r="D842" s="4">
        <v>10.49</v>
      </c>
      <c r="E842" s="1">
        <v>1.1000000000000001</v>
      </c>
      <c r="F842" s="1">
        <v>3</v>
      </c>
      <c r="G842" s="1">
        <f>E842*(1+F842/100)</f>
        <v>1.1330000000000002</v>
      </c>
      <c r="H842" s="22">
        <f>G842*D842</f>
        <v>11.885170000000002</v>
      </c>
    </row>
    <row r="843" spans="1:8">
      <c r="A843" s="19" t="s">
        <v>941</v>
      </c>
      <c r="B843" s="15" t="s">
        <v>942</v>
      </c>
      <c r="C843" s="4" t="s">
        <v>6</v>
      </c>
      <c r="D843" s="4">
        <v>16.36</v>
      </c>
      <c r="E843" s="1">
        <v>0.2</v>
      </c>
      <c r="F843" s="1">
        <v>0</v>
      </c>
      <c r="G843" s="1">
        <f>E843*(1+F843/100)</f>
        <v>0.2</v>
      </c>
      <c r="H843" s="22">
        <f>G843*D843</f>
        <v>3.2720000000000002</v>
      </c>
    </row>
    <row r="844" spans="1:8">
      <c r="A844" s="19" t="s">
        <v>943</v>
      </c>
      <c r="B844" s="15" t="s">
        <v>944</v>
      </c>
      <c r="C844" s="4" t="s">
        <v>6</v>
      </c>
      <c r="D844" s="4">
        <v>10.06</v>
      </c>
      <c r="E844" s="1">
        <v>0.32</v>
      </c>
      <c r="F844" s="1">
        <v>0</v>
      </c>
      <c r="G844" s="1">
        <f>E844*(1+F844/100)</f>
        <v>0.32</v>
      </c>
      <c r="H844" s="22">
        <f>G844*D844</f>
        <v>3.2192000000000003</v>
      </c>
    </row>
    <row r="845" spans="1:8">
      <c r="A845" s="19" t="s">
        <v>945</v>
      </c>
      <c r="B845" s="15" t="s">
        <v>532</v>
      </c>
      <c r="C845" s="4" t="s">
        <v>0</v>
      </c>
      <c r="D845" s="4">
        <v>16.489999999999998</v>
      </c>
      <c r="E845" s="1">
        <v>1.05</v>
      </c>
      <c r="F845" s="1">
        <v>0</v>
      </c>
      <c r="G845" s="1">
        <f>E845*(1+F845/100)</f>
        <v>1.05</v>
      </c>
      <c r="H845" s="22">
        <f>G845*D845</f>
        <v>17.314499999999999</v>
      </c>
    </row>
    <row r="846" spans="1:8">
      <c r="G846" s="2" t="s">
        <v>534</v>
      </c>
      <c r="H846" s="27">
        <f>TRUNC(SUM(H841:H845),2)</f>
        <v>53.2</v>
      </c>
    </row>
    <row r="848" spans="1:8" ht="45">
      <c r="A848" s="17" t="s">
        <v>184</v>
      </c>
      <c r="B848" s="13" t="s">
        <v>185</v>
      </c>
      <c r="C848" s="3" t="s">
        <v>19</v>
      </c>
    </row>
    <row r="849" spans="1:8">
      <c r="A849" s="18" t="s">
        <v>523</v>
      </c>
      <c r="B849" s="14" t="s">
        <v>524</v>
      </c>
      <c r="C849" s="5" t="s">
        <v>525</v>
      </c>
      <c r="D849" s="5" t="s">
        <v>526</v>
      </c>
      <c r="E849" s="6" t="s">
        <v>527</v>
      </c>
      <c r="F849" s="6" t="s">
        <v>528</v>
      </c>
      <c r="G849" s="6" t="s">
        <v>529</v>
      </c>
      <c r="H849" s="23" t="s">
        <v>530</v>
      </c>
    </row>
    <row r="850" spans="1:8">
      <c r="A850" s="19" t="s">
        <v>806</v>
      </c>
      <c r="B850" s="15" t="s">
        <v>807</v>
      </c>
      <c r="C850" s="4" t="s">
        <v>13</v>
      </c>
      <c r="D850" s="4">
        <v>14.36</v>
      </c>
      <c r="E850" s="1">
        <v>0.5</v>
      </c>
      <c r="F850" s="1">
        <v>3</v>
      </c>
      <c r="G850" s="1">
        <f>E850*(1+F850/100)</f>
        <v>0.51500000000000001</v>
      </c>
      <c r="H850" s="22">
        <f>G850*D850</f>
        <v>7.3953999999999995</v>
      </c>
    </row>
    <row r="851" spans="1:8">
      <c r="A851" s="19" t="s">
        <v>543</v>
      </c>
      <c r="B851" s="15" t="s">
        <v>544</v>
      </c>
      <c r="C851" s="4" t="s">
        <v>13</v>
      </c>
      <c r="D851" s="4">
        <v>10.49</v>
      </c>
      <c r="E851" s="1">
        <v>0.17</v>
      </c>
      <c r="F851" s="1">
        <v>3</v>
      </c>
      <c r="G851" s="1">
        <f>E851*(1+F851/100)</f>
        <v>0.17510000000000001</v>
      </c>
      <c r="H851" s="22">
        <f>G851*D851</f>
        <v>1.8367990000000001</v>
      </c>
    </row>
    <row r="852" spans="1:8">
      <c r="A852" s="19" t="s">
        <v>808</v>
      </c>
      <c r="B852" s="15" t="s">
        <v>809</v>
      </c>
      <c r="C852" s="4" t="s">
        <v>6</v>
      </c>
      <c r="D852" s="4">
        <v>0.72</v>
      </c>
      <c r="E852" s="1">
        <v>1.5</v>
      </c>
      <c r="F852" s="1">
        <v>0</v>
      </c>
      <c r="G852" s="1">
        <f>E852*(1+F852/100)</f>
        <v>1.5</v>
      </c>
      <c r="H852" s="22">
        <f>G852*D852</f>
        <v>1.08</v>
      </c>
    </row>
    <row r="853" spans="1:8">
      <c r="A853" s="19" t="s">
        <v>946</v>
      </c>
      <c r="B853" s="15" t="s">
        <v>947</v>
      </c>
      <c r="C853" s="4" t="s">
        <v>814</v>
      </c>
      <c r="D853" s="4">
        <v>35.880000000000003</v>
      </c>
      <c r="E853" s="1">
        <v>0.05</v>
      </c>
      <c r="F853" s="1">
        <v>0</v>
      </c>
      <c r="G853" s="1">
        <f>E853*(1+F853/100)</f>
        <v>0.05</v>
      </c>
      <c r="H853" s="22">
        <f>G853*D853</f>
        <v>1.7940000000000003</v>
      </c>
    </row>
    <row r="854" spans="1:8">
      <c r="G854" s="2" t="s">
        <v>534</v>
      </c>
      <c r="H854" s="27">
        <f>TRUNC(SUM(H850:H853),2)</f>
        <v>12.1</v>
      </c>
    </row>
    <row r="856" spans="1:8" ht="45">
      <c r="A856" s="17" t="s">
        <v>169</v>
      </c>
      <c r="B856" s="13" t="s">
        <v>170</v>
      </c>
      <c r="C856" s="3" t="s">
        <v>19</v>
      </c>
    </row>
    <row r="857" spans="1:8">
      <c r="A857" s="18" t="s">
        <v>523</v>
      </c>
      <c r="B857" s="14" t="s">
        <v>524</v>
      </c>
      <c r="C857" s="5" t="s">
        <v>525</v>
      </c>
      <c r="D857" s="5" t="s">
        <v>526</v>
      </c>
      <c r="E857" s="6" t="s">
        <v>527</v>
      </c>
      <c r="F857" s="6" t="s">
        <v>528</v>
      </c>
      <c r="G857" s="6" t="s">
        <v>529</v>
      </c>
      <c r="H857" s="23" t="s">
        <v>530</v>
      </c>
    </row>
    <row r="858" spans="1:8">
      <c r="A858" s="19" t="s">
        <v>563</v>
      </c>
      <c r="B858" s="15" t="s">
        <v>564</v>
      </c>
      <c r="C858" s="4" t="s">
        <v>13</v>
      </c>
      <c r="D858" s="4">
        <v>14.36</v>
      </c>
      <c r="E858" s="1">
        <v>0.4</v>
      </c>
      <c r="F858" s="1">
        <v>3</v>
      </c>
      <c r="G858" s="1">
        <f>E858*(1+F858/100)</f>
        <v>0.41200000000000003</v>
      </c>
      <c r="H858" s="22">
        <f>G858*D858</f>
        <v>5.9163199999999998</v>
      </c>
    </row>
    <row r="859" spans="1:8">
      <c r="A859" s="19" t="s">
        <v>543</v>
      </c>
      <c r="B859" s="15" t="s">
        <v>544</v>
      </c>
      <c r="C859" s="4" t="s">
        <v>13</v>
      </c>
      <c r="D859" s="4">
        <v>10.49</v>
      </c>
      <c r="E859" s="1">
        <v>0.4</v>
      </c>
      <c r="F859" s="1">
        <v>3</v>
      </c>
      <c r="G859" s="1">
        <f>E859*(1+F859/100)</f>
        <v>0.41200000000000003</v>
      </c>
      <c r="H859" s="22">
        <f>G859*D859</f>
        <v>4.3218800000000002</v>
      </c>
    </row>
    <row r="860" spans="1:8">
      <c r="A860" s="19" t="s">
        <v>583</v>
      </c>
      <c r="B860" s="15" t="s">
        <v>584</v>
      </c>
      <c r="C860" s="4" t="s">
        <v>16</v>
      </c>
      <c r="D860" s="4">
        <v>263.40050000000002</v>
      </c>
      <c r="E860" s="1">
        <v>2.4E-2</v>
      </c>
      <c r="F860" s="1">
        <v>0</v>
      </c>
      <c r="G860" s="1">
        <f>E860*(1+F860/100)</f>
        <v>2.4E-2</v>
      </c>
      <c r="H860" s="22">
        <f>G860*D860</f>
        <v>6.3216120000000009</v>
      </c>
    </row>
    <row r="861" spans="1:8">
      <c r="A861" s="19" t="s">
        <v>948</v>
      </c>
      <c r="B861" s="15" t="s">
        <v>949</v>
      </c>
      <c r="C861" s="4" t="s">
        <v>19</v>
      </c>
      <c r="D861" s="4">
        <v>6.2099000000000002</v>
      </c>
      <c r="E861" s="1">
        <v>1</v>
      </c>
      <c r="F861" s="1">
        <v>0</v>
      </c>
      <c r="G861" s="1">
        <f>E861*(1+F861/100)</f>
        <v>1</v>
      </c>
      <c r="H861" s="22">
        <f>G861*D861</f>
        <v>6.2099000000000002</v>
      </c>
    </row>
    <row r="862" spans="1:8">
      <c r="G862" s="2" t="s">
        <v>534</v>
      </c>
      <c r="H862" s="27">
        <f>TRUNC(SUM(H858:H861),2)</f>
        <v>22.76</v>
      </c>
    </row>
    <row r="864" spans="1:8" ht="45">
      <c r="A864" s="17" t="s">
        <v>171</v>
      </c>
      <c r="B864" s="13" t="s">
        <v>172</v>
      </c>
      <c r="C864" s="3" t="s">
        <v>19</v>
      </c>
    </row>
    <row r="865" spans="1:8">
      <c r="A865" s="18" t="s">
        <v>523</v>
      </c>
      <c r="B865" s="14" t="s">
        <v>524</v>
      </c>
      <c r="C865" s="5" t="s">
        <v>525</v>
      </c>
      <c r="D865" s="5" t="s">
        <v>526</v>
      </c>
      <c r="E865" s="6" t="s">
        <v>527</v>
      </c>
      <c r="F865" s="6" t="s">
        <v>528</v>
      </c>
      <c r="G865" s="6" t="s">
        <v>529</v>
      </c>
      <c r="H865" s="23" t="s">
        <v>530</v>
      </c>
    </row>
    <row r="866" spans="1:8">
      <c r="A866" s="19" t="s">
        <v>563</v>
      </c>
      <c r="B866" s="15" t="s">
        <v>564</v>
      </c>
      <c r="C866" s="4" t="s">
        <v>13</v>
      </c>
      <c r="D866" s="4">
        <v>14.36</v>
      </c>
      <c r="E866" s="1">
        <v>0.45</v>
      </c>
      <c r="F866" s="1">
        <v>3</v>
      </c>
      <c r="G866" s="1">
        <f>E866*(1+F866/100)</f>
        <v>0.46350000000000002</v>
      </c>
      <c r="H866" s="22">
        <f>G866*D866</f>
        <v>6.6558599999999997</v>
      </c>
    </row>
    <row r="867" spans="1:8">
      <c r="A867" s="19" t="s">
        <v>543</v>
      </c>
      <c r="B867" s="15" t="s">
        <v>544</v>
      </c>
      <c r="C867" s="4" t="s">
        <v>13</v>
      </c>
      <c r="D867" s="4">
        <v>10.49</v>
      </c>
      <c r="E867" s="1">
        <v>0.45</v>
      </c>
      <c r="F867" s="1">
        <v>3</v>
      </c>
      <c r="G867" s="1">
        <f>E867*(1+F867/100)</f>
        <v>0.46350000000000002</v>
      </c>
      <c r="H867" s="22">
        <f>G867*D867</f>
        <v>4.8621150000000002</v>
      </c>
    </row>
    <row r="868" spans="1:8">
      <c r="A868" s="19" t="s">
        <v>950</v>
      </c>
      <c r="B868" s="15" t="s">
        <v>951</v>
      </c>
      <c r="C868" s="4" t="s">
        <v>16</v>
      </c>
      <c r="D868" s="4">
        <v>246.18879999999999</v>
      </c>
      <c r="E868" s="1">
        <v>0.02</v>
      </c>
      <c r="F868" s="1">
        <v>0</v>
      </c>
      <c r="G868" s="1">
        <f>E868*(1+F868/100)</f>
        <v>0.02</v>
      </c>
      <c r="H868" s="22">
        <f>G868*D868</f>
        <v>4.9237760000000002</v>
      </c>
    </row>
    <row r="869" spans="1:8">
      <c r="G869" s="2" t="s">
        <v>534</v>
      </c>
      <c r="H869" s="27">
        <f>TRUNC(SUM(H866:H868),2)</f>
        <v>16.440000000000001</v>
      </c>
    </row>
    <row r="871" spans="1:8" ht="75">
      <c r="A871" s="17" t="s">
        <v>181</v>
      </c>
      <c r="B871" s="13" t="s">
        <v>182</v>
      </c>
      <c r="C871" s="3" t="s">
        <v>183</v>
      </c>
    </row>
    <row r="872" spans="1:8">
      <c r="A872" s="18" t="s">
        <v>523</v>
      </c>
      <c r="B872" s="14" t="s">
        <v>524</v>
      </c>
      <c r="C872" s="5" t="s">
        <v>525</v>
      </c>
      <c r="D872" s="5" t="s">
        <v>526</v>
      </c>
      <c r="E872" s="6" t="s">
        <v>527</v>
      </c>
      <c r="F872" s="6" t="s">
        <v>528</v>
      </c>
      <c r="G872" s="6" t="s">
        <v>529</v>
      </c>
      <c r="H872" s="23" t="s">
        <v>530</v>
      </c>
    </row>
    <row r="873" spans="1:8">
      <c r="A873" s="19" t="s">
        <v>952</v>
      </c>
      <c r="B873" s="15" t="s">
        <v>953</v>
      </c>
      <c r="C873" s="4" t="s">
        <v>13</v>
      </c>
      <c r="D873" s="4">
        <v>10.49</v>
      </c>
      <c r="E873" s="1">
        <v>2</v>
      </c>
      <c r="F873" s="1">
        <v>3</v>
      </c>
      <c r="G873" s="1">
        <f>E873*(1+F873/100)</f>
        <v>2.06</v>
      </c>
      <c r="H873" s="22">
        <f>G873*D873</f>
        <v>21.609400000000001</v>
      </c>
    </row>
    <row r="874" spans="1:8">
      <c r="A874" s="19" t="s">
        <v>555</v>
      </c>
      <c r="B874" s="15" t="s">
        <v>556</v>
      </c>
      <c r="C874" s="4" t="s">
        <v>13</v>
      </c>
      <c r="D874" s="4">
        <v>15.46</v>
      </c>
      <c r="E874" s="1">
        <v>2</v>
      </c>
      <c r="F874" s="1">
        <v>3</v>
      </c>
      <c r="G874" s="1">
        <f>E874*(1+F874/100)</f>
        <v>2.06</v>
      </c>
      <c r="H874" s="22">
        <f>G874*D874</f>
        <v>31.847600000000003</v>
      </c>
    </row>
    <row r="875" spans="1:8">
      <c r="A875" s="19" t="s">
        <v>954</v>
      </c>
      <c r="B875" s="15" t="s">
        <v>955</v>
      </c>
      <c r="C875" s="4" t="s">
        <v>19</v>
      </c>
      <c r="D875" s="4">
        <v>181.5</v>
      </c>
      <c r="E875" s="1">
        <v>1.05</v>
      </c>
      <c r="F875" s="1">
        <v>0</v>
      </c>
      <c r="G875" s="1">
        <f>E875*(1+F875/100)</f>
        <v>1.05</v>
      </c>
      <c r="H875" s="22">
        <f>G875*D875</f>
        <v>190.57500000000002</v>
      </c>
    </row>
    <row r="876" spans="1:8">
      <c r="G876" s="2" t="s">
        <v>534</v>
      </c>
      <c r="H876" s="27">
        <f>TRUNC(SUM(H873:H875),2)</f>
        <v>244.03</v>
      </c>
    </row>
    <row r="878" spans="1:8" ht="75">
      <c r="A878" s="17" t="s">
        <v>179</v>
      </c>
      <c r="B878" s="13" t="s">
        <v>180</v>
      </c>
      <c r="C878" s="3" t="s">
        <v>19</v>
      </c>
    </row>
    <row r="879" spans="1:8">
      <c r="A879" s="18" t="s">
        <v>523</v>
      </c>
      <c r="B879" s="14" t="s">
        <v>524</v>
      </c>
      <c r="C879" s="5" t="s">
        <v>525</v>
      </c>
      <c r="D879" s="5" t="s">
        <v>526</v>
      </c>
      <c r="E879" s="6" t="s">
        <v>527</v>
      </c>
      <c r="F879" s="6" t="s">
        <v>528</v>
      </c>
      <c r="G879" s="6" t="s">
        <v>529</v>
      </c>
      <c r="H879" s="23" t="s">
        <v>530</v>
      </c>
    </row>
    <row r="880" spans="1:8">
      <c r="A880" s="19" t="s">
        <v>555</v>
      </c>
      <c r="B880" s="15" t="s">
        <v>556</v>
      </c>
      <c r="C880" s="4" t="s">
        <v>13</v>
      </c>
      <c r="D880" s="4">
        <v>15.46</v>
      </c>
      <c r="E880" s="1">
        <v>0.5</v>
      </c>
      <c r="F880" s="1">
        <v>3</v>
      </c>
      <c r="G880" s="1">
        <f>E880*(1+F880/100)</f>
        <v>0.51500000000000001</v>
      </c>
      <c r="H880" s="22">
        <f>G880*D880</f>
        <v>7.9619000000000009</v>
      </c>
    </row>
    <row r="881" spans="1:8">
      <c r="A881" s="19" t="s">
        <v>543</v>
      </c>
      <c r="B881" s="15" t="s">
        <v>544</v>
      </c>
      <c r="C881" s="4" t="s">
        <v>13</v>
      </c>
      <c r="D881" s="4">
        <v>10.49</v>
      </c>
      <c r="E881" s="1">
        <v>0.5</v>
      </c>
      <c r="F881" s="1">
        <v>3</v>
      </c>
      <c r="G881" s="1">
        <f>E881*(1+F881/100)</f>
        <v>0.51500000000000001</v>
      </c>
      <c r="H881" s="22">
        <f>G881*D881</f>
        <v>5.4023500000000002</v>
      </c>
    </row>
    <row r="882" spans="1:8">
      <c r="A882" s="19" t="s">
        <v>956</v>
      </c>
      <c r="B882" s="15" t="s">
        <v>957</v>
      </c>
      <c r="C882" s="4" t="s">
        <v>814</v>
      </c>
      <c r="D882" s="4">
        <v>80.59</v>
      </c>
      <c r="E882" s="1">
        <v>0.06</v>
      </c>
      <c r="F882" s="1">
        <v>0</v>
      </c>
      <c r="G882" s="1">
        <f>E882*(1+F882/100)</f>
        <v>0.06</v>
      </c>
      <c r="H882" s="22">
        <f>G882*D882</f>
        <v>4.8353999999999999</v>
      </c>
    </row>
    <row r="883" spans="1:8">
      <c r="A883" s="19" t="s">
        <v>958</v>
      </c>
      <c r="B883" s="15" t="s">
        <v>532</v>
      </c>
      <c r="C883" s="4" t="s">
        <v>0</v>
      </c>
      <c r="D883" s="4">
        <v>100.76</v>
      </c>
      <c r="E883" s="1">
        <v>1.05</v>
      </c>
      <c r="F883" s="1">
        <v>0</v>
      </c>
      <c r="G883" s="1">
        <f>E883*(1+F883/100)</f>
        <v>1.05</v>
      </c>
      <c r="H883" s="22">
        <f>G883*D883</f>
        <v>105.79800000000002</v>
      </c>
    </row>
    <row r="884" spans="1:8">
      <c r="G884" s="2" t="s">
        <v>534</v>
      </c>
      <c r="H884" s="27">
        <f>TRUNC(SUM(H880:H883),2)</f>
        <v>123.99</v>
      </c>
    </row>
    <row r="886" spans="1:8" ht="90">
      <c r="A886" s="17" t="s">
        <v>177</v>
      </c>
      <c r="B886" s="13" t="s">
        <v>178</v>
      </c>
      <c r="C886" s="3" t="s">
        <v>19</v>
      </c>
    </row>
    <row r="887" spans="1:8">
      <c r="A887" s="18" t="s">
        <v>523</v>
      </c>
      <c r="B887" s="14" t="s">
        <v>524</v>
      </c>
      <c r="C887" s="5" t="s">
        <v>525</v>
      </c>
      <c r="D887" s="5" t="s">
        <v>526</v>
      </c>
      <c r="E887" s="6" t="s">
        <v>527</v>
      </c>
      <c r="F887" s="6" t="s">
        <v>528</v>
      </c>
      <c r="G887" s="6" t="s">
        <v>529</v>
      </c>
      <c r="H887" s="23" t="s">
        <v>530</v>
      </c>
    </row>
    <row r="888" spans="1:8">
      <c r="A888" s="19" t="s">
        <v>563</v>
      </c>
      <c r="B888" s="15" t="s">
        <v>564</v>
      </c>
      <c r="C888" s="4" t="s">
        <v>13</v>
      </c>
      <c r="D888" s="4">
        <v>14.36</v>
      </c>
      <c r="E888" s="1">
        <v>0.65</v>
      </c>
      <c r="F888" s="1">
        <v>3</v>
      </c>
      <c r="G888" s="1">
        <f t="shared" ref="G888:G901" si="35">E888*(1+F888/100)</f>
        <v>0.6695000000000001</v>
      </c>
      <c r="H888" s="22">
        <f t="shared" ref="H888:H901" si="36">G888*D888</f>
        <v>9.6140200000000018</v>
      </c>
    </row>
    <row r="889" spans="1:8">
      <c r="A889" s="19" t="s">
        <v>869</v>
      </c>
      <c r="B889" s="15" t="s">
        <v>870</v>
      </c>
      <c r="C889" s="4" t="s">
        <v>13</v>
      </c>
      <c r="D889" s="4">
        <v>14.36</v>
      </c>
      <c r="E889" s="1">
        <v>0.09</v>
      </c>
      <c r="F889" s="1">
        <v>3</v>
      </c>
      <c r="G889" s="1">
        <f t="shared" si="35"/>
        <v>9.2700000000000005E-2</v>
      </c>
      <c r="H889" s="22">
        <f t="shared" si="36"/>
        <v>1.331172</v>
      </c>
    </row>
    <row r="890" spans="1:8">
      <c r="A890" s="19" t="s">
        <v>871</v>
      </c>
      <c r="B890" s="15" t="s">
        <v>872</v>
      </c>
      <c r="C890" s="4" t="s">
        <v>13</v>
      </c>
      <c r="D890" s="4">
        <v>14.36</v>
      </c>
      <c r="E890" s="1">
        <v>0.16</v>
      </c>
      <c r="F890" s="1">
        <v>3</v>
      </c>
      <c r="G890" s="1">
        <f t="shared" si="35"/>
        <v>0.1648</v>
      </c>
      <c r="H890" s="22">
        <f t="shared" si="36"/>
        <v>2.3665279999999997</v>
      </c>
    </row>
    <row r="891" spans="1:8">
      <c r="A891" s="19" t="s">
        <v>543</v>
      </c>
      <c r="B891" s="15" t="s">
        <v>544</v>
      </c>
      <c r="C891" s="4" t="s">
        <v>13</v>
      </c>
      <c r="D891" s="4">
        <v>10.49</v>
      </c>
      <c r="E891" s="1">
        <v>1125</v>
      </c>
      <c r="F891" s="1">
        <v>3</v>
      </c>
      <c r="G891" s="1">
        <f t="shared" si="35"/>
        <v>1158.75</v>
      </c>
      <c r="H891" s="22">
        <f t="shared" si="36"/>
        <v>12155.2875</v>
      </c>
    </row>
    <row r="892" spans="1:8">
      <c r="A892" s="19" t="s">
        <v>959</v>
      </c>
      <c r="B892" s="15" t="s">
        <v>960</v>
      </c>
      <c r="C892" s="4" t="s">
        <v>16</v>
      </c>
      <c r="D892" s="4">
        <v>76.680000000000007</v>
      </c>
      <c r="E892" s="1">
        <v>0.05</v>
      </c>
      <c r="F892" s="1">
        <v>0</v>
      </c>
      <c r="G892" s="1">
        <f t="shared" si="35"/>
        <v>0.05</v>
      </c>
      <c r="H892" s="22">
        <f t="shared" si="36"/>
        <v>3.8340000000000005</v>
      </c>
    </row>
    <row r="893" spans="1:8">
      <c r="A893" s="19" t="s">
        <v>961</v>
      </c>
      <c r="B893" s="15" t="s">
        <v>962</v>
      </c>
      <c r="C893" s="4" t="s">
        <v>16</v>
      </c>
      <c r="D893" s="4">
        <v>290.33</v>
      </c>
      <c r="E893" s="1">
        <v>0.105</v>
      </c>
      <c r="F893" s="1">
        <v>0</v>
      </c>
      <c r="G893" s="1">
        <f t="shared" si="35"/>
        <v>0.105</v>
      </c>
      <c r="H893" s="22">
        <f t="shared" si="36"/>
        <v>30.484649999999998</v>
      </c>
    </row>
    <row r="894" spans="1:8">
      <c r="A894" s="19" t="s">
        <v>963</v>
      </c>
      <c r="B894" s="15" t="s">
        <v>964</v>
      </c>
      <c r="C894" s="4" t="s">
        <v>19</v>
      </c>
      <c r="D894" s="4">
        <v>0.48</v>
      </c>
      <c r="E894" s="1">
        <v>1.2</v>
      </c>
      <c r="F894" s="1">
        <v>0</v>
      </c>
      <c r="G894" s="1">
        <f t="shared" si="35"/>
        <v>1.2</v>
      </c>
      <c r="H894" s="22">
        <f t="shared" si="36"/>
        <v>0.57599999999999996</v>
      </c>
    </row>
    <row r="895" spans="1:8">
      <c r="A895" s="19" t="s">
        <v>965</v>
      </c>
      <c r="B895" s="15" t="s">
        <v>966</v>
      </c>
      <c r="C895" s="4" t="s">
        <v>112</v>
      </c>
      <c r="D895" s="4">
        <v>4.49</v>
      </c>
      <c r="E895" s="1">
        <v>3.25</v>
      </c>
      <c r="F895" s="1">
        <v>0</v>
      </c>
      <c r="G895" s="1">
        <f t="shared" si="35"/>
        <v>3.25</v>
      </c>
      <c r="H895" s="22">
        <f t="shared" si="36"/>
        <v>14.592500000000001</v>
      </c>
    </row>
    <row r="896" spans="1:8">
      <c r="A896" s="19" t="s">
        <v>876</v>
      </c>
      <c r="B896" s="15" t="s">
        <v>877</v>
      </c>
      <c r="C896" s="4" t="s">
        <v>13</v>
      </c>
      <c r="D896" s="4">
        <v>0.71389999999999998</v>
      </c>
      <c r="E896" s="1">
        <v>3.5999999999999997E-2</v>
      </c>
      <c r="F896" s="1">
        <v>0</v>
      </c>
      <c r="G896" s="1">
        <f t="shared" si="35"/>
        <v>3.5999999999999997E-2</v>
      </c>
      <c r="H896" s="22">
        <f t="shared" si="36"/>
        <v>2.5700399999999998E-2</v>
      </c>
    </row>
    <row r="897" spans="1:8">
      <c r="A897" s="19" t="s">
        <v>878</v>
      </c>
      <c r="B897" s="15" t="s">
        <v>879</v>
      </c>
      <c r="C897" s="4" t="s">
        <v>13</v>
      </c>
      <c r="D897" s="4">
        <v>0.2417</v>
      </c>
      <c r="E897" s="1">
        <v>3.5999999999999997E-2</v>
      </c>
      <c r="F897" s="1">
        <v>0</v>
      </c>
      <c r="G897" s="1">
        <f t="shared" si="35"/>
        <v>3.5999999999999997E-2</v>
      </c>
      <c r="H897" s="22">
        <f t="shared" si="36"/>
        <v>8.7011999999999992E-3</v>
      </c>
    </row>
    <row r="898" spans="1:8">
      <c r="A898" s="19" t="s">
        <v>967</v>
      </c>
      <c r="B898" s="15" t="s">
        <v>968</v>
      </c>
      <c r="C898" s="4" t="s">
        <v>13</v>
      </c>
      <c r="D898" s="4">
        <v>5.8395999999999999</v>
      </c>
      <c r="E898" s="1">
        <v>1.8800000000000001E-2</v>
      </c>
      <c r="F898" s="1">
        <v>0</v>
      </c>
      <c r="G898" s="1">
        <f t="shared" si="35"/>
        <v>1.8800000000000001E-2</v>
      </c>
      <c r="H898" s="22">
        <f t="shared" si="36"/>
        <v>0.10978448</v>
      </c>
    </row>
    <row r="899" spans="1:8">
      <c r="A899" s="19" t="s">
        <v>969</v>
      </c>
      <c r="B899" s="15" t="s">
        <v>970</v>
      </c>
      <c r="C899" s="4" t="s">
        <v>13</v>
      </c>
      <c r="D899" s="4">
        <v>0.92349999999999999</v>
      </c>
      <c r="E899" s="1">
        <v>4.3799999999999999E-2</v>
      </c>
      <c r="F899" s="1">
        <v>0</v>
      </c>
      <c r="G899" s="1">
        <f t="shared" si="35"/>
        <v>4.3799999999999999E-2</v>
      </c>
      <c r="H899" s="22">
        <f t="shared" si="36"/>
        <v>4.0449300000000001E-2</v>
      </c>
    </row>
    <row r="900" spans="1:8">
      <c r="A900" s="19" t="s">
        <v>839</v>
      </c>
      <c r="B900" s="15" t="s">
        <v>840</v>
      </c>
      <c r="C900" s="4" t="s">
        <v>13</v>
      </c>
      <c r="D900" s="4">
        <v>5.3163999999999998</v>
      </c>
      <c r="E900" s="1">
        <v>1.2500000000000001E-2</v>
      </c>
      <c r="F900" s="1">
        <v>0</v>
      </c>
      <c r="G900" s="1">
        <f t="shared" si="35"/>
        <v>1.2500000000000001E-2</v>
      </c>
      <c r="H900" s="22">
        <f t="shared" si="36"/>
        <v>6.6455E-2</v>
      </c>
    </row>
    <row r="901" spans="1:8">
      <c r="A901" s="19" t="s">
        <v>841</v>
      </c>
      <c r="B901" s="15" t="s">
        <v>842</v>
      </c>
      <c r="C901" s="4" t="s">
        <v>13</v>
      </c>
      <c r="D901" s="4">
        <v>1.7202</v>
      </c>
      <c r="E901" s="1">
        <v>2.92E-2</v>
      </c>
      <c r="F901" s="1">
        <v>0</v>
      </c>
      <c r="G901" s="1">
        <f t="shared" si="35"/>
        <v>2.92E-2</v>
      </c>
      <c r="H901" s="22">
        <f t="shared" si="36"/>
        <v>5.0229839999999998E-2</v>
      </c>
    </row>
    <row r="902" spans="1:8">
      <c r="G902" s="2" t="s">
        <v>534</v>
      </c>
      <c r="H902" s="27">
        <f>TRUNC(SUM(H888:H901),2)</f>
        <v>12218.38</v>
      </c>
    </row>
    <row r="904" spans="1:8" ht="45">
      <c r="A904" s="17" t="s">
        <v>175</v>
      </c>
      <c r="B904" s="13" t="s">
        <v>176</v>
      </c>
      <c r="C904" s="3" t="s">
        <v>3</v>
      </c>
    </row>
    <row r="905" spans="1:8">
      <c r="A905" s="18" t="s">
        <v>523</v>
      </c>
      <c r="B905" s="14" t="s">
        <v>524</v>
      </c>
      <c r="C905" s="5" t="s">
        <v>525</v>
      </c>
      <c r="D905" s="5" t="s">
        <v>526</v>
      </c>
      <c r="E905" s="6" t="s">
        <v>527</v>
      </c>
      <c r="F905" s="6" t="s">
        <v>528</v>
      </c>
      <c r="G905" s="6" t="s">
        <v>529</v>
      </c>
      <c r="H905" s="23" t="s">
        <v>530</v>
      </c>
    </row>
    <row r="906" spans="1:8">
      <c r="A906" s="19" t="s">
        <v>971</v>
      </c>
      <c r="B906" s="15" t="s">
        <v>972</v>
      </c>
      <c r="C906" s="4" t="s">
        <v>13</v>
      </c>
      <c r="D906" s="4">
        <v>14.36</v>
      </c>
      <c r="E906" s="1">
        <v>0.4</v>
      </c>
      <c r="F906" s="1">
        <v>3</v>
      </c>
      <c r="G906" s="1">
        <f>E906*(1+F906/100)</f>
        <v>0.41200000000000003</v>
      </c>
      <c r="H906" s="22">
        <f>G906*D906</f>
        <v>5.9163199999999998</v>
      </c>
    </row>
    <row r="907" spans="1:8">
      <c r="A907" s="19" t="s">
        <v>543</v>
      </c>
      <c r="B907" s="15" t="s">
        <v>544</v>
      </c>
      <c r="C907" s="4" t="s">
        <v>13</v>
      </c>
      <c r="D907" s="4">
        <v>10.49</v>
      </c>
      <c r="E907" s="1">
        <v>0.45</v>
      </c>
      <c r="F907" s="1">
        <v>3</v>
      </c>
      <c r="G907" s="1">
        <f>E907*(1+F907/100)</f>
        <v>0.46350000000000002</v>
      </c>
      <c r="H907" s="22">
        <f>G907*D907</f>
        <v>4.8621150000000002</v>
      </c>
    </row>
    <row r="908" spans="1:8">
      <c r="A908" s="19" t="s">
        <v>973</v>
      </c>
      <c r="B908" s="15" t="s">
        <v>532</v>
      </c>
      <c r="C908" s="4" t="s">
        <v>0</v>
      </c>
      <c r="D908" s="4">
        <v>30.63</v>
      </c>
      <c r="E908" s="1">
        <v>1.05</v>
      </c>
      <c r="F908" s="1">
        <v>0</v>
      </c>
      <c r="G908" s="1">
        <f>E908*(1+F908/100)</f>
        <v>1.05</v>
      </c>
      <c r="H908" s="22">
        <f>G908*D908</f>
        <v>32.161500000000004</v>
      </c>
    </row>
    <row r="909" spans="1:8">
      <c r="G909" s="2" t="s">
        <v>534</v>
      </c>
      <c r="H909" s="27">
        <f>TRUNC(SUM(H906:H908),2)</f>
        <v>42.93</v>
      </c>
    </row>
    <row r="911" spans="1:8" ht="75">
      <c r="A911" s="17" t="s">
        <v>186</v>
      </c>
      <c r="B911" s="13" t="s">
        <v>187</v>
      </c>
      <c r="C911" s="3" t="s">
        <v>19</v>
      </c>
    </row>
    <row r="912" spans="1:8">
      <c r="A912" s="18" t="s">
        <v>523</v>
      </c>
      <c r="B912" s="14" t="s">
        <v>524</v>
      </c>
      <c r="C912" s="5" t="s">
        <v>525</v>
      </c>
      <c r="D912" s="5" t="s">
        <v>526</v>
      </c>
      <c r="E912" s="6" t="s">
        <v>527</v>
      </c>
      <c r="F912" s="6" t="s">
        <v>528</v>
      </c>
      <c r="G912" s="6" t="s">
        <v>529</v>
      </c>
      <c r="H912" s="23" t="s">
        <v>530</v>
      </c>
    </row>
    <row r="913" spans="1:8">
      <c r="A913" s="19" t="s">
        <v>806</v>
      </c>
      <c r="B913" s="15" t="s">
        <v>807</v>
      </c>
      <c r="C913" s="4" t="s">
        <v>13</v>
      </c>
      <c r="D913" s="4">
        <v>14.36</v>
      </c>
      <c r="E913" s="1">
        <v>0.95</v>
      </c>
      <c r="F913" s="1">
        <v>3</v>
      </c>
      <c r="G913" s="1">
        <f t="shared" ref="G913:G918" si="37">E913*(1+F913/100)</f>
        <v>0.97849999999999993</v>
      </c>
      <c r="H913" s="22">
        <f t="shared" ref="H913:H918" si="38">G913*D913</f>
        <v>14.051259999999999</v>
      </c>
    </row>
    <row r="914" spans="1:8">
      <c r="A914" s="19" t="s">
        <v>543</v>
      </c>
      <c r="B914" s="15" t="s">
        <v>544</v>
      </c>
      <c r="C914" s="4" t="s">
        <v>13</v>
      </c>
      <c r="D914" s="4">
        <v>10.49</v>
      </c>
      <c r="E914" s="1">
        <v>0.47499999999999998</v>
      </c>
      <c r="F914" s="1">
        <v>3</v>
      </c>
      <c r="G914" s="1">
        <f t="shared" si="37"/>
        <v>0.48924999999999996</v>
      </c>
      <c r="H914" s="22">
        <f t="shared" si="38"/>
        <v>5.1322324999999998</v>
      </c>
    </row>
    <row r="915" spans="1:8">
      <c r="A915" s="19" t="s">
        <v>974</v>
      </c>
      <c r="B915" s="15" t="s">
        <v>975</v>
      </c>
      <c r="C915" s="4" t="s">
        <v>6</v>
      </c>
      <c r="D915" s="4">
        <v>0.26</v>
      </c>
      <c r="E915" s="1">
        <v>2</v>
      </c>
      <c r="F915" s="1">
        <v>0</v>
      </c>
      <c r="G915" s="1">
        <f t="shared" si="37"/>
        <v>2</v>
      </c>
      <c r="H915" s="22">
        <f t="shared" si="38"/>
        <v>0.52</v>
      </c>
    </row>
    <row r="916" spans="1:8">
      <c r="A916" s="19" t="s">
        <v>976</v>
      </c>
      <c r="B916" s="15" t="s">
        <v>977</v>
      </c>
      <c r="C916" s="4" t="s">
        <v>6</v>
      </c>
      <c r="D916" s="4">
        <v>75.599999999999994</v>
      </c>
      <c r="E916" s="1">
        <v>4.5999999999999999E-2</v>
      </c>
      <c r="F916" s="1">
        <v>0</v>
      </c>
      <c r="G916" s="1">
        <f t="shared" si="37"/>
        <v>4.5999999999999999E-2</v>
      </c>
      <c r="H916" s="22">
        <f t="shared" si="38"/>
        <v>3.4775999999999998</v>
      </c>
    </row>
    <row r="917" spans="1:8">
      <c r="A917" s="19" t="s">
        <v>812</v>
      </c>
      <c r="B917" s="15" t="s">
        <v>813</v>
      </c>
      <c r="C917" s="4" t="s">
        <v>814</v>
      </c>
      <c r="D917" s="4">
        <v>21.46</v>
      </c>
      <c r="E917" s="1">
        <v>0.04</v>
      </c>
      <c r="F917" s="1">
        <v>0</v>
      </c>
      <c r="G917" s="1">
        <f t="shared" si="37"/>
        <v>0.04</v>
      </c>
      <c r="H917" s="22">
        <f t="shared" si="38"/>
        <v>0.85840000000000005</v>
      </c>
    </row>
    <row r="918" spans="1:8">
      <c r="A918" s="19" t="s">
        <v>978</v>
      </c>
      <c r="B918" s="15" t="s">
        <v>532</v>
      </c>
      <c r="C918" s="4" t="s">
        <v>0</v>
      </c>
      <c r="D918" s="4">
        <v>153.82</v>
      </c>
      <c r="E918" s="1">
        <v>1.2E-2</v>
      </c>
      <c r="F918" s="1">
        <v>0</v>
      </c>
      <c r="G918" s="1">
        <f t="shared" si="37"/>
        <v>1.2E-2</v>
      </c>
      <c r="H918" s="22">
        <f t="shared" si="38"/>
        <v>1.8458399999999999</v>
      </c>
    </row>
    <row r="919" spans="1:8">
      <c r="G919" s="2" t="s">
        <v>534</v>
      </c>
      <c r="H919" s="27">
        <f>TRUNC(SUM(H913:H918),2)</f>
        <v>25.88</v>
      </c>
    </row>
    <row r="921" spans="1:8" ht="45">
      <c r="A921" s="17" t="s">
        <v>190</v>
      </c>
      <c r="B921" s="13" t="s">
        <v>191</v>
      </c>
      <c r="C921" s="3" t="s">
        <v>19</v>
      </c>
    </row>
    <row r="922" spans="1:8">
      <c r="A922" s="18" t="s">
        <v>523</v>
      </c>
      <c r="B922" s="14" t="s">
        <v>524</v>
      </c>
      <c r="C922" s="5" t="s">
        <v>525</v>
      </c>
      <c r="D922" s="5" t="s">
        <v>526</v>
      </c>
      <c r="E922" s="6" t="s">
        <v>527</v>
      </c>
      <c r="F922" s="6" t="s">
        <v>528</v>
      </c>
      <c r="G922" s="6" t="s">
        <v>529</v>
      </c>
      <c r="H922" s="23" t="s">
        <v>530</v>
      </c>
    </row>
    <row r="923" spans="1:8">
      <c r="A923" s="19" t="s">
        <v>979</v>
      </c>
      <c r="B923" s="15" t="s">
        <v>532</v>
      </c>
      <c r="C923" s="4" t="s">
        <v>0</v>
      </c>
      <c r="D923" s="4">
        <v>43.1</v>
      </c>
      <c r="E923" s="1">
        <v>1</v>
      </c>
      <c r="F923" s="1">
        <v>0</v>
      </c>
      <c r="G923" s="1">
        <f>E923*(1+F923/100)</f>
        <v>1</v>
      </c>
      <c r="H923" s="22">
        <f>G923*D923</f>
        <v>43.1</v>
      </c>
    </row>
    <row r="924" spans="1:8">
      <c r="G924" s="2" t="s">
        <v>534</v>
      </c>
      <c r="H924" s="27">
        <f>TRUNC(SUM(H923:H923),2)</f>
        <v>43.1</v>
      </c>
    </row>
    <row r="926" spans="1:8" ht="90">
      <c r="A926" s="17" t="s">
        <v>162</v>
      </c>
      <c r="B926" s="13" t="s">
        <v>163</v>
      </c>
      <c r="C926" s="3" t="s">
        <v>164</v>
      </c>
    </row>
    <row r="927" spans="1:8">
      <c r="A927" s="18" t="s">
        <v>523</v>
      </c>
      <c r="B927" s="14" t="s">
        <v>524</v>
      </c>
      <c r="C927" s="5" t="s">
        <v>525</v>
      </c>
      <c r="D927" s="5" t="s">
        <v>526</v>
      </c>
      <c r="E927" s="6" t="s">
        <v>527</v>
      </c>
      <c r="F927" s="6" t="s">
        <v>528</v>
      </c>
      <c r="G927" s="6" t="s">
        <v>529</v>
      </c>
      <c r="H927" s="23" t="s">
        <v>530</v>
      </c>
    </row>
    <row r="928" spans="1:8">
      <c r="A928" s="19" t="s">
        <v>980</v>
      </c>
      <c r="B928" s="15" t="s">
        <v>981</v>
      </c>
      <c r="C928" s="4" t="s">
        <v>982</v>
      </c>
      <c r="D928" s="4">
        <v>0.35</v>
      </c>
      <c r="E928" s="1">
        <v>10</v>
      </c>
      <c r="F928" s="1">
        <v>0</v>
      </c>
      <c r="G928" s="1">
        <f>E928*(1+F928/100)</f>
        <v>10</v>
      </c>
      <c r="H928" s="22">
        <f>G928*D928</f>
        <v>3.5</v>
      </c>
    </row>
    <row r="929" spans="1:8">
      <c r="G929" s="2" t="s">
        <v>534</v>
      </c>
      <c r="H929" s="27">
        <f>TRUNC(SUM(H928:H928),2)</f>
        <v>3.5</v>
      </c>
    </row>
    <row r="931" spans="1:8" ht="45">
      <c r="A931" s="17" t="s">
        <v>165</v>
      </c>
      <c r="B931" s="13" t="s">
        <v>166</v>
      </c>
      <c r="C931" s="3" t="s">
        <v>19</v>
      </c>
    </row>
    <row r="932" spans="1:8">
      <c r="A932" s="18" t="s">
        <v>523</v>
      </c>
      <c r="B932" s="14" t="s">
        <v>524</v>
      </c>
      <c r="C932" s="5" t="s">
        <v>525</v>
      </c>
      <c r="D932" s="5" t="s">
        <v>526</v>
      </c>
      <c r="E932" s="6" t="s">
        <v>527</v>
      </c>
      <c r="F932" s="6" t="s">
        <v>528</v>
      </c>
      <c r="G932" s="6" t="s">
        <v>529</v>
      </c>
      <c r="H932" s="23" t="s">
        <v>530</v>
      </c>
    </row>
    <row r="933" spans="1:8">
      <c r="A933" s="19" t="s">
        <v>543</v>
      </c>
      <c r="B933" s="15" t="s">
        <v>544</v>
      </c>
      <c r="C933" s="4" t="s">
        <v>13</v>
      </c>
      <c r="D933" s="4">
        <v>10.49</v>
      </c>
      <c r="E933" s="1">
        <v>0.4</v>
      </c>
      <c r="F933" s="1">
        <v>3</v>
      </c>
      <c r="G933" s="1">
        <f>E933*(1+F933/100)</f>
        <v>0.41200000000000003</v>
      </c>
      <c r="H933" s="22">
        <f>G933*D933</f>
        <v>4.3218800000000002</v>
      </c>
    </row>
    <row r="934" spans="1:8">
      <c r="G934" s="2" t="s">
        <v>534</v>
      </c>
      <c r="H934" s="27">
        <f>TRUNC(SUM(H933:H933),2)</f>
        <v>4.32</v>
      </c>
    </row>
    <row r="936" spans="1:8" ht="45">
      <c r="A936" s="17" t="s">
        <v>54</v>
      </c>
      <c r="B936" s="13" t="s">
        <v>55</v>
      </c>
      <c r="C936" s="3" t="s">
        <v>19</v>
      </c>
    </row>
    <row r="937" spans="1:8">
      <c r="A937" s="18" t="s">
        <v>523</v>
      </c>
      <c r="B937" s="14" t="s">
        <v>524</v>
      </c>
      <c r="C937" s="5" t="s">
        <v>525</v>
      </c>
      <c r="D937" s="5" t="s">
        <v>526</v>
      </c>
      <c r="E937" s="6" t="s">
        <v>527</v>
      </c>
      <c r="F937" s="6" t="s">
        <v>528</v>
      </c>
      <c r="G937" s="6" t="s">
        <v>529</v>
      </c>
      <c r="H937" s="23" t="s">
        <v>530</v>
      </c>
    </row>
    <row r="938" spans="1:8">
      <c r="A938" s="19" t="s">
        <v>543</v>
      </c>
      <c r="B938" s="15" t="s">
        <v>544</v>
      </c>
      <c r="C938" s="4" t="s">
        <v>13</v>
      </c>
      <c r="D938" s="4">
        <v>10.49</v>
      </c>
      <c r="E938" s="1">
        <v>1.2999999999999999E-2</v>
      </c>
      <c r="F938" s="1">
        <v>3</v>
      </c>
      <c r="G938" s="1">
        <f>E938*(1+F938/100)</f>
        <v>1.3389999999999999E-2</v>
      </c>
      <c r="H938" s="22">
        <f>G938*D938</f>
        <v>0.14046110000000001</v>
      </c>
    </row>
    <row r="939" spans="1:8">
      <c r="A939" s="19" t="s">
        <v>983</v>
      </c>
      <c r="B939" s="15" t="s">
        <v>984</v>
      </c>
      <c r="C939" s="4" t="s">
        <v>13</v>
      </c>
      <c r="D939" s="4">
        <v>24.904900000000001</v>
      </c>
      <c r="E939" s="1">
        <v>1.2999999999999999E-2</v>
      </c>
      <c r="F939" s="1">
        <v>0</v>
      </c>
      <c r="G939" s="1">
        <f>E939*(1+F939/100)</f>
        <v>1.2999999999999999E-2</v>
      </c>
      <c r="H939" s="22">
        <f>G939*D939</f>
        <v>0.32376369999999999</v>
      </c>
    </row>
    <row r="940" spans="1:8">
      <c r="G940" s="2" t="s">
        <v>534</v>
      </c>
      <c r="H940" s="27">
        <f>TRUNC(SUM(H938:H939),2)</f>
        <v>0.46</v>
      </c>
    </row>
    <row r="942" spans="1:8" ht="60">
      <c r="A942" s="17" t="s">
        <v>159</v>
      </c>
      <c r="B942" s="13" t="s">
        <v>160</v>
      </c>
      <c r="C942" s="3" t="s">
        <v>161</v>
      </c>
    </row>
    <row r="943" spans="1:8">
      <c r="A943" s="18" t="s">
        <v>523</v>
      </c>
      <c r="B943" s="14" t="s">
        <v>524</v>
      </c>
      <c r="C943" s="5" t="s">
        <v>525</v>
      </c>
      <c r="D943" s="5" t="s">
        <v>526</v>
      </c>
      <c r="E943" s="6" t="s">
        <v>527</v>
      </c>
      <c r="F943" s="6" t="s">
        <v>528</v>
      </c>
      <c r="G943" s="6" t="s">
        <v>529</v>
      </c>
      <c r="H943" s="23" t="s">
        <v>530</v>
      </c>
    </row>
    <row r="944" spans="1:8">
      <c r="A944" s="19" t="s">
        <v>985</v>
      </c>
      <c r="B944" s="15" t="s">
        <v>986</v>
      </c>
      <c r="C944" s="4" t="s">
        <v>13</v>
      </c>
      <c r="D944" s="4">
        <v>64.763400000000004</v>
      </c>
      <c r="E944" s="1">
        <v>1.2099999999999999E-3</v>
      </c>
      <c r="F944" s="1">
        <v>0</v>
      </c>
      <c r="G944" s="1">
        <f>E944*(1+F944/100)</f>
        <v>1.2099999999999999E-3</v>
      </c>
      <c r="H944" s="22">
        <f>G944*D944</f>
        <v>7.8363714000000001E-2</v>
      </c>
    </row>
    <row r="945" spans="1:8">
      <c r="G945" s="2" t="s">
        <v>534</v>
      </c>
      <c r="H945" s="27">
        <f>TRUNC(SUM(H944:H944),2)</f>
        <v>7.0000000000000007E-2</v>
      </c>
    </row>
    <row r="947" spans="1:8" ht="30">
      <c r="A947" s="17" t="s">
        <v>229</v>
      </c>
      <c r="B947" s="13" t="s">
        <v>500</v>
      </c>
      <c r="C947" s="3" t="s">
        <v>19</v>
      </c>
    </row>
    <row r="948" spans="1:8">
      <c r="A948" s="18" t="s">
        <v>523</v>
      </c>
      <c r="B948" s="14" t="s">
        <v>524</v>
      </c>
      <c r="C948" s="5" t="s">
        <v>525</v>
      </c>
      <c r="D948" s="5" t="s">
        <v>526</v>
      </c>
      <c r="E948" s="6" t="s">
        <v>527</v>
      </c>
      <c r="F948" s="6" t="s">
        <v>528</v>
      </c>
      <c r="G948" s="6" t="s">
        <v>529</v>
      </c>
      <c r="H948" s="23" t="s">
        <v>530</v>
      </c>
    </row>
    <row r="949" spans="1:8">
      <c r="G949" s="2" t="s">
        <v>534</v>
      </c>
      <c r="H949" s="27">
        <f>TRUNC(SUM(H944:H948),2)</f>
        <v>0.14000000000000001</v>
      </c>
    </row>
    <row r="951" spans="1:8" ht="30">
      <c r="A951" s="17" t="s">
        <v>230</v>
      </c>
      <c r="B951" s="13" t="s">
        <v>501</v>
      </c>
      <c r="C951" s="3" t="s">
        <v>19</v>
      </c>
    </row>
    <row r="952" spans="1:8">
      <c r="A952" s="18" t="s">
        <v>523</v>
      </c>
      <c r="B952" s="14" t="s">
        <v>524</v>
      </c>
      <c r="C952" s="5" t="s">
        <v>525</v>
      </c>
      <c r="D952" s="5" t="s">
        <v>526</v>
      </c>
      <c r="E952" s="6" t="s">
        <v>527</v>
      </c>
      <c r="F952" s="6" t="s">
        <v>528</v>
      </c>
      <c r="G952" s="6" t="s">
        <v>529</v>
      </c>
      <c r="H952" s="23" t="s">
        <v>530</v>
      </c>
    </row>
    <row r="953" spans="1:8">
      <c r="G953" s="2" t="s">
        <v>534</v>
      </c>
      <c r="H953" s="27">
        <f>TRUNC(SUM(H944:H952),2)</f>
        <v>0.28000000000000003</v>
      </c>
    </row>
    <row r="955" spans="1:8" ht="45">
      <c r="A955" s="17" t="s">
        <v>169</v>
      </c>
      <c r="B955" s="13" t="s">
        <v>170</v>
      </c>
      <c r="C955" s="3" t="s">
        <v>19</v>
      </c>
    </row>
    <row r="956" spans="1:8">
      <c r="A956" s="18" t="s">
        <v>523</v>
      </c>
      <c r="B956" s="14" t="s">
        <v>524</v>
      </c>
      <c r="C956" s="5" t="s">
        <v>525</v>
      </c>
      <c r="D956" s="5" t="s">
        <v>526</v>
      </c>
      <c r="E956" s="6" t="s">
        <v>527</v>
      </c>
      <c r="F956" s="6" t="s">
        <v>528</v>
      </c>
      <c r="G956" s="6" t="s">
        <v>529</v>
      </c>
      <c r="H956" s="23" t="s">
        <v>530</v>
      </c>
    </row>
    <row r="957" spans="1:8">
      <c r="A957" s="19" t="s">
        <v>563</v>
      </c>
      <c r="B957" s="15" t="s">
        <v>564</v>
      </c>
      <c r="C957" s="4" t="s">
        <v>13</v>
      </c>
      <c r="D957" s="4">
        <v>14.36</v>
      </c>
      <c r="E957" s="1">
        <v>0.4</v>
      </c>
      <c r="F957" s="1">
        <v>3</v>
      </c>
      <c r="G957" s="1">
        <f>E957*(1+F957/100)</f>
        <v>0.41200000000000003</v>
      </c>
      <c r="H957" s="22">
        <f>G957*D957</f>
        <v>5.9163199999999998</v>
      </c>
    </row>
    <row r="958" spans="1:8">
      <c r="A958" s="19" t="s">
        <v>543</v>
      </c>
      <c r="B958" s="15" t="s">
        <v>544</v>
      </c>
      <c r="C958" s="4" t="s">
        <v>13</v>
      </c>
      <c r="D958" s="4">
        <v>10.49</v>
      </c>
      <c r="E958" s="1">
        <v>0.4</v>
      </c>
      <c r="F958" s="1">
        <v>3</v>
      </c>
      <c r="G958" s="1">
        <f>E958*(1+F958/100)</f>
        <v>0.41200000000000003</v>
      </c>
      <c r="H958" s="22">
        <f>G958*D958</f>
        <v>4.3218800000000002</v>
      </c>
    </row>
    <row r="959" spans="1:8">
      <c r="A959" s="19" t="s">
        <v>583</v>
      </c>
      <c r="B959" s="15" t="s">
        <v>584</v>
      </c>
      <c r="C959" s="4" t="s">
        <v>16</v>
      </c>
      <c r="D959" s="4">
        <v>263.40050000000002</v>
      </c>
      <c r="E959" s="1">
        <v>2.4E-2</v>
      </c>
      <c r="F959" s="1">
        <v>0</v>
      </c>
      <c r="G959" s="1">
        <f>E959*(1+F959/100)</f>
        <v>2.4E-2</v>
      </c>
      <c r="H959" s="22">
        <f>G959*D959</f>
        <v>6.3216120000000009</v>
      </c>
    </row>
    <row r="960" spans="1:8">
      <c r="A960" s="19" t="s">
        <v>948</v>
      </c>
      <c r="B960" s="15" t="s">
        <v>949</v>
      </c>
      <c r="C960" s="4" t="s">
        <v>19</v>
      </c>
      <c r="D960" s="4">
        <v>6.2099000000000002</v>
      </c>
      <c r="E960" s="1">
        <v>1</v>
      </c>
      <c r="F960" s="1">
        <v>0</v>
      </c>
      <c r="G960" s="1">
        <f>E960*(1+F960/100)</f>
        <v>1</v>
      </c>
      <c r="H960" s="22">
        <f>G960*D960</f>
        <v>6.2099000000000002</v>
      </c>
    </row>
    <row r="961" spans="1:8">
      <c r="G961" s="2" t="s">
        <v>534</v>
      </c>
      <c r="H961" s="27">
        <f>TRUNC(SUM(H957:H960),2)</f>
        <v>22.76</v>
      </c>
    </row>
    <row r="963" spans="1:8" ht="90">
      <c r="A963" s="17" t="s">
        <v>162</v>
      </c>
      <c r="B963" s="13" t="s">
        <v>163</v>
      </c>
      <c r="C963" s="3" t="s">
        <v>164</v>
      </c>
    </row>
    <row r="964" spans="1:8">
      <c r="A964" s="18" t="s">
        <v>523</v>
      </c>
      <c r="B964" s="14" t="s">
        <v>524</v>
      </c>
      <c r="C964" s="5" t="s">
        <v>525</v>
      </c>
      <c r="D964" s="5" t="s">
        <v>526</v>
      </c>
      <c r="E964" s="6" t="s">
        <v>527</v>
      </c>
      <c r="F964" s="6" t="s">
        <v>528</v>
      </c>
      <c r="G964" s="6" t="s">
        <v>529</v>
      </c>
      <c r="H964" s="23" t="s">
        <v>530</v>
      </c>
    </row>
    <row r="965" spans="1:8">
      <c r="A965" s="19" t="s">
        <v>980</v>
      </c>
      <c r="B965" s="15" t="s">
        <v>981</v>
      </c>
      <c r="C965" s="4" t="s">
        <v>982</v>
      </c>
      <c r="D965" s="4">
        <v>0.35</v>
      </c>
      <c r="E965" s="1">
        <v>10</v>
      </c>
      <c r="F965" s="1">
        <v>0</v>
      </c>
      <c r="G965" s="1">
        <f>E965*(1+F965/100)</f>
        <v>10</v>
      </c>
      <c r="H965" s="22">
        <f>G965*D965</f>
        <v>3.5</v>
      </c>
    </row>
    <row r="966" spans="1:8">
      <c r="G966" s="2" t="s">
        <v>534</v>
      </c>
      <c r="H966" s="27">
        <f>TRUNC(SUM(H965:H965),2)</f>
        <v>3.5</v>
      </c>
    </row>
    <row r="968" spans="1:8" ht="45">
      <c r="A968" s="17" t="s">
        <v>165</v>
      </c>
      <c r="B968" s="13" t="s">
        <v>166</v>
      </c>
      <c r="C968" s="3" t="s">
        <v>19</v>
      </c>
    </row>
    <row r="969" spans="1:8">
      <c r="A969" s="18" t="s">
        <v>523</v>
      </c>
      <c r="B969" s="14" t="s">
        <v>524</v>
      </c>
      <c r="C969" s="5" t="s">
        <v>525</v>
      </c>
      <c r="D969" s="5" t="s">
        <v>526</v>
      </c>
      <c r="E969" s="6" t="s">
        <v>527</v>
      </c>
      <c r="F969" s="6" t="s">
        <v>528</v>
      </c>
      <c r="G969" s="6" t="s">
        <v>529</v>
      </c>
      <c r="H969" s="23" t="s">
        <v>530</v>
      </c>
    </row>
    <row r="970" spans="1:8">
      <c r="A970" s="19" t="s">
        <v>543</v>
      </c>
      <c r="B970" s="15" t="s">
        <v>544</v>
      </c>
      <c r="C970" s="4" t="s">
        <v>13</v>
      </c>
      <c r="D970" s="4">
        <v>10.49</v>
      </c>
      <c r="E970" s="1">
        <v>0.4</v>
      </c>
      <c r="F970" s="1">
        <v>3</v>
      </c>
      <c r="G970" s="1">
        <f>E970*(1+F970/100)</f>
        <v>0.41200000000000003</v>
      </c>
      <c r="H970" s="22">
        <f>G970*D970</f>
        <v>4.3218800000000002</v>
      </c>
    </row>
    <row r="971" spans="1:8">
      <c r="G971" s="2" t="s">
        <v>534</v>
      </c>
      <c r="H971" s="27">
        <f>TRUNC(SUM(H970:H970),2)</f>
        <v>4.32</v>
      </c>
    </row>
    <row r="973" spans="1:8" ht="45">
      <c r="A973" s="17" t="s">
        <v>54</v>
      </c>
      <c r="B973" s="13" t="s">
        <v>55</v>
      </c>
      <c r="C973" s="3" t="s">
        <v>19</v>
      </c>
    </row>
    <row r="974" spans="1:8">
      <c r="A974" s="18" t="s">
        <v>523</v>
      </c>
      <c r="B974" s="14" t="s">
        <v>524</v>
      </c>
      <c r="C974" s="5" t="s">
        <v>525</v>
      </c>
      <c r="D974" s="5" t="s">
        <v>526</v>
      </c>
      <c r="E974" s="6" t="s">
        <v>527</v>
      </c>
      <c r="F974" s="6" t="s">
        <v>528</v>
      </c>
      <c r="G974" s="6" t="s">
        <v>529</v>
      </c>
      <c r="H974" s="23" t="s">
        <v>530</v>
      </c>
    </row>
    <row r="975" spans="1:8">
      <c r="A975" s="19" t="s">
        <v>543</v>
      </c>
      <c r="B975" s="15" t="s">
        <v>544</v>
      </c>
      <c r="C975" s="4" t="s">
        <v>13</v>
      </c>
      <c r="D975" s="4">
        <v>10.49</v>
      </c>
      <c r="E975" s="1">
        <v>1.2999999999999999E-2</v>
      </c>
      <c r="F975" s="1">
        <v>3</v>
      </c>
      <c r="G975" s="1">
        <f>E975*(1+F975/100)</f>
        <v>1.3389999999999999E-2</v>
      </c>
      <c r="H975" s="22">
        <f>G975*D975</f>
        <v>0.14046110000000001</v>
      </c>
    </row>
    <row r="976" spans="1:8">
      <c r="A976" s="19" t="s">
        <v>983</v>
      </c>
      <c r="B976" s="15" t="s">
        <v>984</v>
      </c>
      <c r="C976" s="4" t="s">
        <v>13</v>
      </c>
      <c r="D976" s="4">
        <v>24.904900000000001</v>
      </c>
      <c r="E976" s="1">
        <v>1.2999999999999999E-2</v>
      </c>
      <c r="F976" s="1">
        <v>0</v>
      </c>
      <c r="G976" s="1">
        <f>E976*(1+F976/100)</f>
        <v>1.2999999999999999E-2</v>
      </c>
      <c r="H976" s="22">
        <f>G976*D976</f>
        <v>0.32376369999999999</v>
      </c>
    </row>
    <row r="977" spans="1:8">
      <c r="G977" s="2" t="s">
        <v>534</v>
      </c>
      <c r="H977" s="27">
        <f>TRUNC(SUM(H975:H976),2)</f>
        <v>0.46</v>
      </c>
    </row>
    <row r="979" spans="1:8" ht="60">
      <c r="A979" s="17" t="s">
        <v>159</v>
      </c>
      <c r="B979" s="13" t="s">
        <v>160</v>
      </c>
      <c r="C979" s="3" t="s">
        <v>161</v>
      </c>
    </row>
    <row r="980" spans="1:8">
      <c r="A980" s="18" t="s">
        <v>523</v>
      </c>
      <c r="B980" s="14" t="s">
        <v>524</v>
      </c>
      <c r="C980" s="5" t="s">
        <v>525</v>
      </c>
      <c r="D980" s="5" t="s">
        <v>526</v>
      </c>
      <c r="E980" s="6" t="s">
        <v>527</v>
      </c>
      <c r="F980" s="6" t="s">
        <v>528</v>
      </c>
      <c r="G980" s="6" t="s">
        <v>529</v>
      </c>
      <c r="H980" s="23" t="s">
        <v>530</v>
      </c>
    </row>
    <row r="981" spans="1:8">
      <c r="A981" s="19" t="s">
        <v>985</v>
      </c>
      <c r="B981" s="15" t="s">
        <v>986</v>
      </c>
      <c r="C981" s="4" t="s">
        <v>13</v>
      </c>
      <c r="D981" s="4">
        <v>64.763400000000004</v>
      </c>
      <c r="E981" s="1">
        <v>1.2099999999999999E-3</v>
      </c>
      <c r="F981" s="1">
        <v>0</v>
      </c>
      <c r="G981" s="1">
        <f>E981*(1+F981/100)</f>
        <v>1.2099999999999999E-3</v>
      </c>
      <c r="H981" s="22">
        <f>G981*D981</f>
        <v>7.8363714000000001E-2</v>
      </c>
    </row>
    <row r="982" spans="1:8">
      <c r="G982" s="2" t="s">
        <v>534</v>
      </c>
      <c r="H982" s="27">
        <f>TRUNC(SUM(H981:H981),2)</f>
        <v>7.0000000000000007E-2</v>
      </c>
    </row>
    <row r="984" spans="1:8" ht="90">
      <c r="A984" s="17" t="s">
        <v>196</v>
      </c>
      <c r="B984" s="13" t="s">
        <v>197</v>
      </c>
      <c r="C984" s="3" t="s">
        <v>19</v>
      </c>
    </row>
    <row r="985" spans="1:8">
      <c r="A985" s="18" t="s">
        <v>523</v>
      </c>
      <c r="B985" s="14" t="s">
        <v>524</v>
      </c>
      <c r="C985" s="5" t="s">
        <v>525</v>
      </c>
      <c r="D985" s="5" t="s">
        <v>526</v>
      </c>
      <c r="E985" s="6" t="s">
        <v>527</v>
      </c>
      <c r="F985" s="6" t="s">
        <v>528</v>
      </c>
      <c r="G985" s="6" t="s">
        <v>529</v>
      </c>
      <c r="H985" s="23" t="s">
        <v>530</v>
      </c>
    </row>
    <row r="986" spans="1:8">
      <c r="A986" s="19" t="s">
        <v>543</v>
      </c>
      <c r="B986" s="15" t="s">
        <v>544</v>
      </c>
      <c r="C986" s="4" t="s">
        <v>13</v>
      </c>
      <c r="D986" s="4">
        <v>10.49</v>
      </c>
      <c r="E986" s="1">
        <v>0.9</v>
      </c>
      <c r="F986" s="1">
        <v>3</v>
      </c>
      <c r="G986" s="1">
        <f>E986*(1+F986/100)</f>
        <v>0.92700000000000005</v>
      </c>
      <c r="H986" s="22">
        <f>G986*D986</f>
        <v>9.7242300000000004</v>
      </c>
    </row>
    <row r="987" spans="1:8">
      <c r="A987" s="19" t="s">
        <v>987</v>
      </c>
      <c r="B987" s="15" t="s">
        <v>988</v>
      </c>
      <c r="C987" s="4" t="s">
        <v>13</v>
      </c>
      <c r="D987" s="4">
        <v>14.36</v>
      </c>
      <c r="E987" s="1">
        <v>0.9</v>
      </c>
      <c r="F987" s="1">
        <v>3</v>
      </c>
      <c r="G987" s="1">
        <f>E987*(1+F987/100)</f>
        <v>0.92700000000000005</v>
      </c>
      <c r="H987" s="22">
        <f>G987*D987</f>
        <v>13.311719999999999</v>
      </c>
    </row>
    <row r="988" spans="1:8">
      <c r="A988" s="19" t="s">
        <v>989</v>
      </c>
      <c r="B988" s="15" t="s">
        <v>990</v>
      </c>
      <c r="C988" s="4" t="s">
        <v>112</v>
      </c>
      <c r="D988" s="4">
        <v>5.91</v>
      </c>
      <c r="E988" s="1">
        <v>0.4</v>
      </c>
      <c r="F988" s="1">
        <v>0</v>
      </c>
      <c r="G988" s="1">
        <f>E988*(1+F988/100)</f>
        <v>0.4</v>
      </c>
      <c r="H988" s="22">
        <f>G988*D988</f>
        <v>2.3640000000000003</v>
      </c>
    </row>
    <row r="989" spans="1:8">
      <c r="A989" s="19" t="s">
        <v>991</v>
      </c>
      <c r="B989" s="15" t="s">
        <v>532</v>
      </c>
      <c r="C989" s="4" t="s">
        <v>0</v>
      </c>
      <c r="D989" s="4">
        <v>22.57</v>
      </c>
      <c r="E989" s="1">
        <v>1.2</v>
      </c>
      <c r="F989" s="1">
        <v>0</v>
      </c>
      <c r="G989" s="1">
        <f>E989*(1+F989/100)</f>
        <v>1.2</v>
      </c>
      <c r="H989" s="22">
        <f>G989*D989</f>
        <v>27.084</v>
      </c>
    </row>
    <row r="990" spans="1:8">
      <c r="G990" s="2" t="s">
        <v>534</v>
      </c>
      <c r="H990" s="27">
        <f>TRUNC(SUM(H986:H989),2)</f>
        <v>52.48</v>
      </c>
    </row>
    <row r="992" spans="1:8" ht="75">
      <c r="A992" s="17" t="s">
        <v>194</v>
      </c>
      <c r="B992" s="13" t="s">
        <v>195</v>
      </c>
      <c r="C992" s="3" t="s">
        <v>19</v>
      </c>
    </row>
    <row r="993" spans="1:8">
      <c r="A993" s="18" t="s">
        <v>523</v>
      </c>
      <c r="B993" s="14" t="s">
        <v>524</v>
      </c>
      <c r="C993" s="5" t="s">
        <v>525</v>
      </c>
      <c r="D993" s="5" t="s">
        <v>526</v>
      </c>
      <c r="E993" s="6" t="s">
        <v>527</v>
      </c>
      <c r="F993" s="6" t="s">
        <v>528</v>
      </c>
      <c r="G993" s="6" t="s">
        <v>529</v>
      </c>
      <c r="H993" s="23" t="s">
        <v>530</v>
      </c>
    </row>
    <row r="994" spans="1:8">
      <c r="A994" s="19" t="s">
        <v>543</v>
      </c>
      <c r="B994" s="15" t="s">
        <v>544</v>
      </c>
      <c r="C994" s="4" t="s">
        <v>13</v>
      </c>
      <c r="D994" s="4">
        <v>10.49</v>
      </c>
      <c r="E994" s="1">
        <v>1.2</v>
      </c>
      <c r="F994" s="1">
        <v>3</v>
      </c>
      <c r="G994" s="1">
        <f>E994*(1+F994/100)</f>
        <v>1.236</v>
      </c>
      <c r="H994" s="22">
        <f>G994*D994</f>
        <v>12.96564</v>
      </c>
    </row>
    <row r="995" spans="1:8">
      <c r="A995" s="19" t="s">
        <v>992</v>
      </c>
      <c r="B995" s="15" t="s">
        <v>993</v>
      </c>
      <c r="C995" s="4" t="s">
        <v>112</v>
      </c>
      <c r="D995" s="4">
        <v>6.03</v>
      </c>
      <c r="E995" s="1">
        <v>4</v>
      </c>
      <c r="F995" s="1">
        <v>0</v>
      </c>
      <c r="G995" s="1">
        <f>E995*(1+F995/100)</f>
        <v>4</v>
      </c>
      <c r="H995" s="22">
        <f>G995*D995</f>
        <v>24.12</v>
      </c>
    </row>
    <row r="996" spans="1:8">
      <c r="A996" s="19" t="s">
        <v>994</v>
      </c>
      <c r="B996" s="15" t="s">
        <v>995</v>
      </c>
      <c r="C996" s="4" t="s">
        <v>19</v>
      </c>
      <c r="D996" s="4">
        <v>1.66</v>
      </c>
      <c r="E996" s="1">
        <v>1.1000000000000001</v>
      </c>
      <c r="F996" s="1">
        <v>0</v>
      </c>
      <c r="G996" s="1">
        <f>E996*(1+F996/100)</f>
        <v>1.1000000000000001</v>
      </c>
      <c r="H996" s="22">
        <f>G996*D996</f>
        <v>1.8260000000000001</v>
      </c>
    </row>
    <row r="997" spans="1:8">
      <c r="A997" s="19" t="s">
        <v>987</v>
      </c>
      <c r="B997" s="15" t="s">
        <v>988</v>
      </c>
      <c r="C997" s="4" t="s">
        <v>13</v>
      </c>
      <c r="D997" s="4">
        <v>14.36</v>
      </c>
      <c r="E997" s="1">
        <v>1.2</v>
      </c>
      <c r="F997" s="1">
        <v>3</v>
      </c>
      <c r="G997" s="1">
        <f>E997*(1+F997/100)</f>
        <v>1.236</v>
      </c>
      <c r="H997" s="22">
        <f>G997*D997</f>
        <v>17.74896</v>
      </c>
    </row>
    <row r="998" spans="1:8">
      <c r="A998" s="19" t="s">
        <v>989</v>
      </c>
      <c r="B998" s="15" t="s">
        <v>990</v>
      </c>
      <c r="C998" s="4" t="s">
        <v>112</v>
      </c>
      <c r="D998" s="4">
        <v>5.91</v>
      </c>
      <c r="E998" s="1">
        <v>0.4</v>
      </c>
      <c r="F998" s="1">
        <v>0</v>
      </c>
      <c r="G998" s="1">
        <f>E998*(1+F998/100)</f>
        <v>0.4</v>
      </c>
      <c r="H998" s="22">
        <f>G998*D998</f>
        <v>2.3640000000000003</v>
      </c>
    </row>
    <row r="999" spans="1:8">
      <c r="G999" s="2" t="s">
        <v>534</v>
      </c>
      <c r="H999" s="27">
        <f>TRUNC(SUM(H994:H998),2)</f>
        <v>59.02</v>
      </c>
    </row>
    <row r="1001" spans="1:8" ht="45">
      <c r="A1001" s="17" t="s">
        <v>192</v>
      </c>
      <c r="B1001" s="13" t="s">
        <v>193</v>
      </c>
      <c r="C1001" s="3" t="s">
        <v>19</v>
      </c>
    </row>
    <row r="1002" spans="1:8">
      <c r="A1002" s="18" t="s">
        <v>523</v>
      </c>
      <c r="B1002" s="14" t="s">
        <v>524</v>
      </c>
      <c r="C1002" s="5" t="s">
        <v>525</v>
      </c>
      <c r="D1002" s="5" t="s">
        <v>526</v>
      </c>
      <c r="E1002" s="6" t="s">
        <v>527</v>
      </c>
      <c r="F1002" s="6" t="s">
        <v>528</v>
      </c>
      <c r="G1002" s="6" t="s">
        <v>529</v>
      </c>
      <c r="H1002" s="23" t="s">
        <v>530</v>
      </c>
    </row>
    <row r="1003" spans="1:8">
      <c r="A1003" s="19" t="s">
        <v>563</v>
      </c>
      <c r="B1003" s="15" t="s">
        <v>564</v>
      </c>
      <c r="C1003" s="4" t="s">
        <v>13</v>
      </c>
      <c r="D1003" s="4">
        <v>14.36</v>
      </c>
      <c r="E1003" s="1">
        <v>0.65</v>
      </c>
      <c r="F1003" s="1">
        <v>3</v>
      </c>
      <c r="G1003" s="1">
        <f>E1003*(1+F1003/100)</f>
        <v>0.6695000000000001</v>
      </c>
      <c r="H1003" s="22">
        <f>G1003*D1003</f>
        <v>9.6140200000000018</v>
      </c>
    </row>
    <row r="1004" spans="1:8">
      <c r="A1004" s="19" t="s">
        <v>543</v>
      </c>
      <c r="B1004" s="15" t="s">
        <v>544</v>
      </c>
      <c r="C1004" s="4" t="s">
        <v>13</v>
      </c>
      <c r="D1004" s="4">
        <v>10.49</v>
      </c>
      <c r="E1004" s="1">
        <v>0.65</v>
      </c>
      <c r="F1004" s="1">
        <v>3</v>
      </c>
      <c r="G1004" s="1">
        <f>E1004*(1+F1004/100)</f>
        <v>0.6695000000000001</v>
      </c>
      <c r="H1004" s="22">
        <f>G1004*D1004</f>
        <v>7.0230550000000012</v>
      </c>
    </row>
    <row r="1005" spans="1:8">
      <c r="A1005" s="19" t="s">
        <v>950</v>
      </c>
      <c r="B1005" s="15" t="s">
        <v>951</v>
      </c>
      <c r="C1005" s="4" t="s">
        <v>16</v>
      </c>
      <c r="D1005" s="4">
        <v>246.18879999999999</v>
      </c>
      <c r="E1005" s="1">
        <v>0.04</v>
      </c>
      <c r="F1005" s="1">
        <v>0</v>
      </c>
      <c r="G1005" s="1">
        <f>E1005*(1+F1005/100)</f>
        <v>0.04</v>
      </c>
      <c r="H1005" s="22">
        <f>G1005*D1005</f>
        <v>9.8475520000000003</v>
      </c>
    </row>
    <row r="1006" spans="1:8">
      <c r="G1006" s="2" t="s">
        <v>534</v>
      </c>
      <c r="H1006" s="27">
        <f>TRUNC(SUM(H1003:H1005),2)</f>
        <v>26.48</v>
      </c>
    </row>
    <row r="1008" spans="1:8" ht="45">
      <c r="A1008" s="17" t="s">
        <v>198</v>
      </c>
      <c r="B1008" s="13" t="s">
        <v>199</v>
      </c>
      <c r="C1008" s="3" t="s">
        <v>19</v>
      </c>
    </row>
    <row r="1009" spans="1:8">
      <c r="A1009" s="18" t="s">
        <v>523</v>
      </c>
      <c r="B1009" s="14" t="s">
        <v>524</v>
      </c>
      <c r="C1009" s="5" t="s">
        <v>525</v>
      </c>
      <c r="D1009" s="5" t="s">
        <v>526</v>
      </c>
      <c r="E1009" s="6" t="s">
        <v>527</v>
      </c>
      <c r="F1009" s="6" t="s">
        <v>528</v>
      </c>
      <c r="G1009" s="6" t="s">
        <v>529</v>
      </c>
      <c r="H1009" s="23" t="s">
        <v>530</v>
      </c>
    </row>
    <row r="1010" spans="1:8">
      <c r="A1010" s="19" t="s">
        <v>563</v>
      </c>
      <c r="B1010" s="15" t="s">
        <v>564</v>
      </c>
      <c r="C1010" s="4" t="s">
        <v>13</v>
      </c>
      <c r="D1010" s="4">
        <v>14.36</v>
      </c>
      <c r="E1010" s="1">
        <v>0.2</v>
      </c>
      <c r="F1010" s="1">
        <v>3</v>
      </c>
      <c r="G1010" s="1">
        <f>E1010*(1+F1010/100)</f>
        <v>0.20600000000000002</v>
      </c>
      <c r="H1010" s="22">
        <f>G1010*D1010</f>
        <v>2.9581599999999999</v>
      </c>
    </row>
    <row r="1011" spans="1:8">
      <c r="A1011" s="19" t="s">
        <v>543</v>
      </c>
      <c r="B1011" s="15" t="s">
        <v>544</v>
      </c>
      <c r="C1011" s="4" t="s">
        <v>13</v>
      </c>
      <c r="D1011" s="4">
        <v>10.49</v>
      </c>
      <c r="E1011" s="1">
        <v>0.1</v>
      </c>
      <c r="F1011" s="1">
        <v>3</v>
      </c>
      <c r="G1011" s="1">
        <f>E1011*(1+F1011/100)</f>
        <v>0.10300000000000001</v>
      </c>
      <c r="H1011" s="22">
        <f>G1011*D1011</f>
        <v>1.08047</v>
      </c>
    </row>
    <row r="1012" spans="1:8">
      <c r="A1012" s="19" t="s">
        <v>996</v>
      </c>
      <c r="B1012" s="15" t="s">
        <v>997</v>
      </c>
      <c r="C1012" s="4" t="s">
        <v>112</v>
      </c>
      <c r="D1012" s="4">
        <v>8.0930999999999997</v>
      </c>
      <c r="E1012" s="1">
        <v>1.2</v>
      </c>
      <c r="F1012" s="1">
        <v>0</v>
      </c>
      <c r="G1012" s="1">
        <f>E1012*(1+F1012/100)</f>
        <v>1.2</v>
      </c>
      <c r="H1012" s="22">
        <f>G1012*D1012</f>
        <v>9.7117199999999997</v>
      </c>
    </row>
    <row r="1013" spans="1:8">
      <c r="G1013" s="2" t="s">
        <v>534</v>
      </c>
      <c r="H1013" s="27">
        <f>TRUNC(SUM(H1010:H1012),2)</f>
        <v>13.75</v>
      </c>
    </row>
    <row r="1015" spans="1:8" ht="45">
      <c r="A1015" s="17" t="s">
        <v>188</v>
      </c>
      <c r="B1015" s="13" t="s">
        <v>189</v>
      </c>
      <c r="C1015" s="3" t="s">
        <v>3</v>
      </c>
    </row>
    <row r="1016" spans="1:8">
      <c r="A1016" s="18" t="s">
        <v>523</v>
      </c>
      <c r="B1016" s="14" t="s">
        <v>524</v>
      </c>
      <c r="C1016" s="5" t="s">
        <v>525</v>
      </c>
      <c r="D1016" s="5" t="s">
        <v>526</v>
      </c>
      <c r="E1016" s="6" t="s">
        <v>527</v>
      </c>
      <c r="F1016" s="6" t="s">
        <v>528</v>
      </c>
      <c r="G1016" s="6" t="s">
        <v>529</v>
      </c>
      <c r="H1016" s="23" t="s">
        <v>530</v>
      </c>
    </row>
    <row r="1017" spans="1:8">
      <c r="A1017" s="19" t="s">
        <v>971</v>
      </c>
      <c r="B1017" s="15" t="s">
        <v>972</v>
      </c>
      <c r="C1017" s="4" t="s">
        <v>13</v>
      </c>
      <c r="D1017" s="4">
        <v>14.36</v>
      </c>
      <c r="E1017" s="1">
        <v>0.45</v>
      </c>
      <c r="F1017" s="1">
        <v>3</v>
      </c>
      <c r="G1017" s="1">
        <f t="shared" ref="G1017:G1022" si="39">E1017*(1+F1017/100)</f>
        <v>0.46350000000000002</v>
      </c>
      <c r="H1017" s="22">
        <f t="shared" ref="H1017:H1022" si="40">G1017*D1017</f>
        <v>6.6558599999999997</v>
      </c>
    </row>
    <row r="1018" spans="1:8">
      <c r="A1018" s="19" t="s">
        <v>543</v>
      </c>
      <c r="B1018" s="15" t="s">
        <v>544</v>
      </c>
      <c r="C1018" s="4" t="s">
        <v>13</v>
      </c>
      <c r="D1018" s="4">
        <v>10.49</v>
      </c>
      <c r="E1018" s="1">
        <v>0.55000000000000004</v>
      </c>
      <c r="F1018" s="1">
        <v>3</v>
      </c>
      <c r="G1018" s="1">
        <f t="shared" si="39"/>
        <v>0.56650000000000011</v>
      </c>
      <c r="H1018" s="22">
        <f t="shared" si="40"/>
        <v>5.9425850000000011</v>
      </c>
    </row>
    <row r="1019" spans="1:8">
      <c r="A1019" s="19" t="s">
        <v>998</v>
      </c>
      <c r="B1019" s="15" t="s">
        <v>999</v>
      </c>
      <c r="C1019" s="4" t="s">
        <v>112</v>
      </c>
      <c r="D1019" s="4">
        <v>1.01</v>
      </c>
      <c r="E1019" s="1">
        <v>0.7</v>
      </c>
      <c r="F1019" s="1">
        <v>0</v>
      </c>
      <c r="G1019" s="1">
        <f t="shared" si="39"/>
        <v>0.7</v>
      </c>
      <c r="H1019" s="22">
        <f t="shared" si="40"/>
        <v>0.70699999999999996</v>
      </c>
    </row>
    <row r="1020" spans="1:8">
      <c r="A1020" s="19" t="s">
        <v>1000</v>
      </c>
      <c r="B1020" s="15" t="s">
        <v>1001</v>
      </c>
      <c r="C1020" s="4" t="s">
        <v>19</v>
      </c>
      <c r="D1020" s="4">
        <v>113.57</v>
      </c>
      <c r="E1020" s="1">
        <v>0.17</v>
      </c>
      <c r="F1020" s="1">
        <v>0</v>
      </c>
      <c r="G1020" s="1">
        <f t="shared" si="39"/>
        <v>0.17</v>
      </c>
      <c r="H1020" s="22">
        <f t="shared" si="40"/>
        <v>19.306899999999999</v>
      </c>
    </row>
    <row r="1021" spans="1:8">
      <c r="A1021" s="19" t="s">
        <v>1002</v>
      </c>
      <c r="B1021" s="15" t="s">
        <v>1003</v>
      </c>
      <c r="C1021" s="4" t="s">
        <v>16</v>
      </c>
      <c r="D1021" s="4">
        <v>558.8673</v>
      </c>
      <c r="E1021" s="1">
        <v>4.0000000000000002E-4</v>
      </c>
      <c r="F1021" s="1">
        <v>0</v>
      </c>
      <c r="G1021" s="1">
        <f t="shared" si="39"/>
        <v>4.0000000000000002E-4</v>
      </c>
      <c r="H1021" s="22">
        <f t="shared" si="40"/>
        <v>0.22354692000000001</v>
      </c>
    </row>
    <row r="1022" spans="1:8">
      <c r="A1022" s="19" t="s">
        <v>1004</v>
      </c>
      <c r="B1022" s="15" t="s">
        <v>1005</v>
      </c>
      <c r="C1022" s="4" t="s">
        <v>16</v>
      </c>
      <c r="D1022" s="4">
        <v>284.69279999999998</v>
      </c>
      <c r="E1022" s="1">
        <v>6.0000000000000001E-3</v>
      </c>
      <c r="F1022" s="1">
        <v>0</v>
      </c>
      <c r="G1022" s="1">
        <f t="shared" si="39"/>
        <v>6.0000000000000001E-3</v>
      </c>
      <c r="H1022" s="22">
        <f t="shared" si="40"/>
        <v>1.7081567999999998</v>
      </c>
    </row>
    <row r="1023" spans="1:8">
      <c r="G1023" s="2" t="s">
        <v>534</v>
      </c>
      <c r="H1023" s="27">
        <f>TRUNC(SUM(H1017:H1022),2)</f>
        <v>34.54</v>
      </c>
    </row>
    <row r="1025" spans="1:8" ht="75">
      <c r="A1025" s="17" t="s">
        <v>251</v>
      </c>
      <c r="B1025" s="13" t="s">
        <v>252</v>
      </c>
      <c r="C1025" s="3" t="s">
        <v>6</v>
      </c>
    </row>
    <row r="1026" spans="1:8">
      <c r="A1026" s="18" t="s">
        <v>523</v>
      </c>
      <c r="B1026" s="14" t="s">
        <v>524</v>
      </c>
      <c r="C1026" s="5" t="s">
        <v>525</v>
      </c>
      <c r="D1026" s="5" t="s">
        <v>526</v>
      </c>
      <c r="E1026" s="6" t="s">
        <v>527</v>
      </c>
      <c r="F1026" s="6" t="s">
        <v>528</v>
      </c>
      <c r="G1026" s="6" t="s">
        <v>529</v>
      </c>
      <c r="H1026" s="23" t="s">
        <v>530</v>
      </c>
    </row>
    <row r="1027" spans="1:8">
      <c r="A1027" s="19" t="s">
        <v>565</v>
      </c>
      <c r="B1027" s="15" t="s">
        <v>566</v>
      </c>
      <c r="C1027" s="4" t="s">
        <v>13</v>
      </c>
      <c r="D1027" s="4">
        <v>15.46</v>
      </c>
      <c r="E1027" s="1">
        <v>11.2</v>
      </c>
      <c r="F1027" s="1">
        <v>3</v>
      </c>
      <c r="G1027" s="1">
        <f t="shared" ref="G1027:G1042" si="41">E1027*(1+F1027/100)</f>
        <v>11.536</v>
      </c>
      <c r="H1027" s="22">
        <f t="shared" ref="H1027:H1042" si="42">G1027*D1027</f>
        <v>178.34656000000001</v>
      </c>
    </row>
    <row r="1028" spans="1:8">
      <c r="A1028" s="19" t="s">
        <v>543</v>
      </c>
      <c r="B1028" s="15" t="s">
        <v>544</v>
      </c>
      <c r="C1028" s="4" t="s">
        <v>13</v>
      </c>
      <c r="D1028" s="4">
        <v>10.49</v>
      </c>
      <c r="E1028" s="1">
        <v>16.8</v>
      </c>
      <c r="F1028" s="1">
        <v>3</v>
      </c>
      <c r="G1028" s="1">
        <f t="shared" si="41"/>
        <v>17.304000000000002</v>
      </c>
      <c r="H1028" s="22">
        <f t="shared" si="42"/>
        <v>181.51896000000002</v>
      </c>
    </row>
    <row r="1029" spans="1:8">
      <c r="A1029" s="19" t="s">
        <v>1006</v>
      </c>
      <c r="B1029" s="15" t="s">
        <v>1007</v>
      </c>
      <c r="C1029" s="4" t="s">
        <v>6</v>
      </c>
      <c r="D1029" s="4">
        <v>31.78</v>
      </c>
      <c r="E1029" s="1">
        <v>1</v>
      </c>
      <c r="F1029" s="1">
        <v>0</v>
      </c>
      <c r="G1029" s="1">
        <f t="shared" si="41"/>
        <v>1</v>
      </c>
      <c r="H1029" s="22">
        <f t="shared" si="42"/>
        <v>31.78</v>
      </c>
    </row>
    <row r="1030" spans="1:8">
      <c r="A1030" s="19" t="s">
        <v>1008</v>
      </c>
      <c r="B1030" s="15" t="s">
        <v>1009</v>
      </c>
      <c r="C1030" s="4" t="s">
        <v>6</v>
      </c>
      <c r="D1030" s="4">
        <v>151.68</v>
      </c>
      <c r="E1030" s="1">
        <v>2</v>
      </c>
      <c r="F1030" s="1">
        <v>0</v>
      </c>
      <c r="G1030" s="1">
        <f t="shared" si="41"/>
        <v>2</v>
      </c>
      <c r="H1030" s="22">
        <f t="shared" si="42"/>
        <v>303.36</v>
      </c>
    </row>
    <row r="1031" spans="1:8">
      <c r="A1031" s="19" t="s">
        <v>718</v>
      </c>
      <c r="B1031" s="15" t="s">
        <v>719</v>
      </c>
      <c r="C1031" s="4" t="s">
        <v>6</v>
      </c>
      <c r="D1031" s="4">
        <v>2.73</v>
      </c>
      <c r="E1031" s="1">
        <v>3.6</v>
      </c>
      <c r="F1031" s="1">
        <v>0</v>
      </c>
      <c r="G1031" s="1">
        <f t="shared" si="41"/>
        <v>3.6</v>
      </c>
      <c r="H1031" s="22">
        <f t="shared" si="42"/>
        <v>9.8279999999999994</v>
      </c>
    </row>
    <row r="1032" spans="1:8">
      <c r="A1032" s="19" t="s">
        <v>808</v>
      </c>
      <c r="B1032" s="15" t="s">
        <v>809</v>
      </c>
      <c r="C1032" s="4" t="s">
        <v>6</v>
      </c>
      <c r="D1032" s="4">
        <v>0.72</v>
      </c>
      <c r="E1032" s="1">
        <v>1.5</v>
      </c>
      <c r="F1032" s="1">
        <v>0</v>
      </c>
      <c r="G1032" s="1">
        <f t="shared" si="41"/>
        <v>1.5</v>
      </c>
      <c r="H1032" s="22">
        <f t="shared" si="42"/>
        <v>1.08</v>
      </c>
    </row>
    <row r="1033" spans="1:8">
      <c r="A1033" s="19" t="s">
        <v>1010</v>
      </c>
      <c r="B1033" s="15" t="s">
        <v>1011</v>
      </c>
      <c r="C1033" s="4" t="s">
        <v>6</v>
      </c>
      <c r="D1033" s="4">
        <v>14.82</v>
      </c>
      <c r="E1033" s="1">
        <v>0.5</v>
      </c>
      <c r="F1033" s="1">
        <v>0</v>
      </c>
      <c r="G1033" s="1">
        <f t="shared" si="41"/>
        <v>0.5</v>
      </c>
      <c r="H1033" s="22">
        <f t="shared" si="42"/>
        <v>7.41</v>
      </c>
    </row>
    <row r="1034" spans="1:8">
      <c r="A1034" s="19" t="s">
        <v>1012</v>
      </c>
      <c r="B1034" s="15" t="s">
        <v>1013</v>
      </c>
      <c r="C1034" s="4" t="s">
        <v>6</v>
      </c>
      <c r="D1034" s="4">
        <v>13.35</v>
      </c>
      <c r="E1034" s="1">
        <v>1</v>
      </c>
      <c r="F1034" s="1">
        <v>0</v>
      </c>
      <c r="G1034" s="1">
        <f t="shared" si="41"/>
        <v>1</v>
      </c>
      <c r="H1034" s="22">
        <f t="shared" si="42"/>
        <v>13.35</v>
      </c>
    </row>
    <row r="1035" spans="1:8">
      <c r="A1035" s="19" t="s">
        <v>1014</v>
      </c>
      <c r="B1035" s="15" t="s">
        <v>1015</v>
      </c>
      <c r="C1035" s="4" t="s">
        <v>6</v>
      </c>
      <c r="D1035" s="4">
        <v>64.760000000000005</v>
      </c>
      <c r="E1035" s="1">
        <v>1</v>
      </c>
      <c r="F1035" s="1">
        <v>0</v>
      </c>
      <c r="G1035" s="1">
        <f t="shared" si="41"/>
        <v>1</v>
      </c>
      <c r="H1035" s="22">
        <f t="shared" si="42"/>
        <v>64.760000000000005</v>
      </c>
    </row>
    <row r="1036" spans="1:8">
      <c r="A1036" s="19" t="s">
        <v>1016</v>
      </c>
      <c r="B1036" s="15" t="s">
        <v>1017</v>
      </c>
      <c r="C1036" s="4" t="s">
        <v>6</v>
      </c>
      <c r="D1036" s="4">
        <v>40.11</v>
      </c>
      <c r="E1036" s="1">
        <v>2</v>
      </c>
      <c r="F1036" s="1">
        <v>0</v>
      </c>
      <c r="G1036" s="1">
        <f t="shared" si="41"/>
        <v>2</v>
      </c>
      <c r="H1036" s="22">
        <f t="shared" si="42"/>
        <v>80.22</v>
      </c>
    </row>
    <row r="1037" spans="1:8">
      <c r="A1037" s="19" t="s">
        <v>1018</v>
      </c>
      <c r="B1037" s="15" t="s">
        <v>1019</v>
      </c>
      <c r="C1037" s="4" t="s">
        <v>6</v>
      </c>
      <c r="D1037" s="4">
        <v>4.41</v>
      </c>
      <c r="E1037" s="1">
        <v>2</v>
      </c>
      <c r="F1037" s="1">
        <v>0</v>
      </c>
      <c r="G1037" s="1">
        <f t="shared" si="41"/>
        <v>2</v>
      </c>
      <c r="H1037" s="22">
        <f t="shared" si="42"/>
        <v>8.82</v>
      </c>
    </row>
    <row r="1038" spans="1:8">
      <c r="A1038" s="19" t="s">
        <v>1020</v>
      </c>
      <c r="B1038" s="15" t="s">
        <v>1021</v>
      </c>
      <c r="C1038" s="4" t="s">
        <v>6</v>
      </c>
      <c r="D1038" s="4">
        <v>1.27</v>
      </c>
      <c r="E1038" s="1">
        <v>1</v>
      </c>
      <c r="F1038" s="1">
        <v>0</v>
      </c>
      <c r="G1038" s="1">
        <f t="shared" si="41"/>
        <v>1</v>
      </c>
      <c r="H1038" s="22">
        <f t="shared" si="42"/>
        <v>1.27</v>
      </c>
    </row>
    <row r="1039" spans="1:8">
      <c r="A1039" s="19" t="s">
        <v>1022</v>
      </c>
      <c r="B1039" s="15" t="s">
        <v>1023</v>
      </c>
      <c r="C1039" s="4" t="s">
        <v>6</v>
      </c>
      <c r="D1039" s="4">
        <v>0.57999999999999996</v>
      </c>
      <c r="E1039" s="1">
        <v>2</v>
      </c>
      <c r="F1039" s="1">
        <v>0</v>
      </c>
      <c r="G1039" s="1">
        <f t="shared" si="41"/>
        <v>2</v>
      </c>
      <c r="H1039" s="22">
        <f t="shared" si="42"/>
        <v>1.1599999999999999</v>
      </c>
    </row>
    <row r="1040" spans="1:8">
      <c r="A1040" s="19" t="s">
        <v>1024</v>
      </c>
      <c r="B1040" s="15" t="s">
        <v>1025</v>
      </c>
      <c r="C1040" s="4" t="s">
        <v>6</v>
      </c>
      <c r="D1040" s="4">
        <v>0.47</v>
      </c>
      <c r="E1040" s="1">
        <v>1</v>
      </c>
      <c r="F1040" s="1">
        <v>0</v>
      </c>
      <c r="G1040" s="1">
        <f t="shared" si="41"/>
        <v>1</v>
      </c>
      <c r="H1040" s="22">
        <f t="shared" si="42"/>
        <v>0.47</v>
      </c>
    </row>
    <row r="1041" spans="1:8">
      <c r="A1041" s="19" t="s">
        <v>1026</v>
      </c>
      <c r="B1041" s="15" t="s">
        <v>1027</v>
      </c>
      <c r="C1041" s="4" t="s">
        <v>6</v>
      </c>
      <c r="D1041" s="4">
        <v>3.87</v>
      </c>
      <c r="E1041" s="1">
        <v>2</v>
      </c>
      <c r="F1041" s="1">
        <v>0</v>
      </c>
      <c r="G1041" s="1">
        <f t="shared" si="41"/>
        <v>2</v>
      </c>
      <c r="H1041" s="22">
        <f t="shared" si="42"/>
        <v>7.74</v>
      </c>
    </row>
    <row r="1042" spans="1:8">
      <c r="A1042" s="19" t="s">
        <v>1028</v>
      </c>
      <c r="B1042" s="15" t="s">
        <v>532</v>
      </c>
      <c r="C1042" s="4" t="s">
        <v>0</v>
      </c>
      <c r="D1042" s="4">
        <v>8</v>
      </c>
      <c r="E1042" s="1">
        <v>2</v>
      </c>
      <c r="F1042" s="1">
        <v>0</v>
      </c>
      <c r="G1042" s="1">
        <f t="shared" si="41"/>
        <v>2</v>
      </c>
      <c r="H1042" s="22">
        <f t="shared" si="42"/>
        <v>16</v>
      </c>
    </row>
    <row r="1043" spans="1:8">
      <c r="G1043" s="2" t="s">
        <v>534</v>
      </c>
      <c r="H1043" s="27">
        <f>TRUNC(SUM(H1027:H1042),2)</f>
        <v>907.11</v>
      </c>
    </row>
    <row r="1045" spans="1:8" ht="45">
      <c r="A1045" s="17" t="s">
        <v>253</v>
      </c>
      <c r="B1045" s="13" t="s">
        <v>254</v>
      </c>
      <c r="C1045" s="3" t="s">
        <v>3</v>
      </c>
    </row>
    <row r="1046" spans="1:8">
      <c r="A1046" s="18" t="s">
        <v>523</v>
      </c>
      <c r="B1046" s="14" t="s">
        <v>524</v>
      </c>
      <c r="C1046" s="5" t="s">
        <v>525</v>
      </c>
      <c r="D1046" s="5" t="s">
        <v>526</v>
      </c>
      <c r="E1046" s="6" t="s">
        <v>527</v>
      </c>
      <c r="F1046" s="6" t="s">
        <v>528</v>
      </c>
      <c r="G1046" s="6" t="s">
        <v>529</v>
      </c>
      <c r="H1046" s="23" t="s">
        <v>530</v>
      </c>
    </row>
    <row r="1047" spans="1:8">
      <c r="A1047" s="19" t="s">
        <v>565</v>
      </c>
      <c r="B1047" s="15" t="s">
        <v>566</v>
      </c>
      <c r="C1047" s="4" t="s">
        <v>13</v>
      </c>
      <c r="D1047" s="4">
        <v>15.46</v>
      </c>
      <c r="E1047" s="1">
        <v>0.3</v>
      </c>
      <c r="F1047" s="1">
        <v>3</v>
      </c>
      <c r="G1047" s="1">
        <f t="shared" ref="G1047:G1053" si="43">E1047*(1+F1047/100)</f>
        <v>0.309</v>
      </c>
      <c r="H1047" s="22">
        <f t="shared" ref="H1047:H1053" si="44">G1047*D1047</f>
        <v>4.7771400000000002</v>
      </c>
    </row>
    <row r="1048" spans="1:8">
      <c r="A1048" s="19" t="s">
        <v>543</v>
      </c>
      <c r="B1048" s="15" t="s">
        <v>544</v>
      </c>
      <c r="C1048" s="4" t="s">
        <v>13</v>
      </c>
      <c r="D1048" s="4">
        <v>10.49</v>
      </c>
      <c r="E1048" s="1">
        <v>0.5</v>
      </c>
      <c r="F1048" s="1">
        <v>3</v>
      </c>
      <c r="G1048" s="1">
        <f t="shared" si="43"/>
        <v>0.51500000000000001</v>
      </c>
      <c r="H1048" s="22">
        <f t="shared" si="44"/>
        <v>5.4023500000000002</v>
      </c>
    </row>
    <row r="1049" spans="1:8">
      <c r="A1049" s="19" t="s">
        <v>718</v>
      </c>
      <c r="B1049" s="15" t="s">
        <v>719</v>
      </c>
      <c r="C1049" s="4" t="s">
        <v>6</v>
      </c>
      <c r="D1049" s="4">
        <v>2.73</v>
      </c>
      <c r="E1049" s="1">
        <v>0.02</v>
      </c>
      <c r="F1049" s="1">
        <v>0</v>
      </c>
      <c r="G1049" s="1">
        <f t="shared" si="43"/>
        <v>0.02</v>
      </c>
      <c r="H1049" s="22">
        <f t="shared" si="44"/>
        <v>5.4600000000000003E-2</v>
      </c>
    </row>
    <row r="1050" spans="1:8">
      <c r="A1050" s="19" t="s">
        <v>808</v>
      </c>
      <c r="B1050" s="15" t="s">
        <v>809</v>
      </c>
      <c r="C1050" s="4" t="s">
        <v>6</v>
      </c>
      <c r="D1050" s="4">
        <v>0.72</v>
      </c>
      <c r="E1050" s="1">
        <v>0.1</v>
      </c>
      <c r="F1050" s="1">
        <v>0</v>
      </c>
      <c r="G1050" s="1">
        <f t="shared" si="43"/>
        <v>0.1</v>
      </c>
      <c r="H1050" s="22">
        <f t="shared" si="44"/>
        <v>7.1999999999999995E-2</v>
      </c>
    </row>
    <row r="1051" spans="1:8">
      <c r="A1051" s="19" t="s">
        <v>1029</v>
      </c>
      <c r="B1051" s="15" t="s">
        <v>1030</v>
      </c>
      <c r="C1051" s="4" t="s">
        <v>6</v>
      </c>
      <c r="D1051" s="4">
        <v>4.13</v>
      </c>
      <c r="E1051" s="1">
        <v>0.33</v>
      </c>
      <c r="F1051" s="1">
        <v>0</v>
      </c>
      <c r="G1051" s="1">
        <f t="shared" si="43"/>
        <v>0.33</v>
      </c>
      <c r="H1051" s="22">
        <f t="shared" si="44"/>
        <v>1.3629</v>
      </c>
    </row>
    <row r="1052" spans="1:8">
      <c r="A1052" s="19" t="s">
        <v>1031</v>
      </c>
      <c r="B1052" s="15" t="s">
        <v>1032</v>
      </c>
      <c r="C1052" s="4" t="s">
        <v>6</v>
      </c>
      <c r="D1052" s="4">
        <v>7.4</v>
      </c>
      <c r="E1052" s="1">
        <v>0.183</v>
      </c>
      <c r="F1052" s="1">
        <v>0</v>
      </c>
      <c r="G1052" s="1">
        <f t="shared" si="43"/>
        <v>0.183</v>
      </c>
      <c r="H1052" s="22">
        <f t="shared" si="44"/>
        <v>1.3542000000000001</v>
      </c>
    </row>
    <row r="1053" spans="1:8">
      <c r="A1053" s="19" t="s">
        <v>1010</v>
      </c>
      <c r="B1053" s="15" t="s">
        <v>1011</v>
      </c>
      <c r="C1053" s="4" t="s">
        <v>6</v>
      </c>
      <c r="D1053" s="4">
        <v>14.82</v>
      </c>
      <c r="E1053" s="1">
        <v>3.0000000000000001E-3</v>
      </c>
      <c r="F1053" s="1">
        <v>0</v>
      </c>
      <c r="G1053" s="1">
        <f t="shared" si="43"/>
        <v>3.0000000000000001E-3</v>
      </c>
      <c r="H1053" s="22">
        <f t="shared" si="44"/>
        <v>4.446E-2</v>
      </c>
    </row>
    <row r="1054" spans="1:8">
      <c r="G1054" s="2" t="s">
        <v>534</v>
      </c>
      <c r="H1054" s="27">
        <f>TRUNC(SUM(H1047:H1053),2)</f>
        <v>13.06</v>
      </c>
    </row>
    <row r="1056" spans="1:8" ht="45">
      <c r="A1056" s="17" t="s">
        <v>255</v>
      </c>
      <c r="B1056" s="13" t="s">
        <v>256</v>
      </c>
      <c r="C1056" s="3" t="s">
        <v>3</v>
      </c>
    </row>
    <row r="1057" spans="1:8">
      <c r="A1057" s="18" t="s">
        <v>523</v>
      </c>
      <c r="B1057" s="14" t="s">
        <v>524</v>
      </c>
      <c r="C1057" s="5" t="s">
        <v>525</v>
      </c>
      <c r="D1057" s="5" t="s">
        <v>526</v>
      </c>
      <c r="E1057" s="6" t="s">
        <v>527</v>
      </c>
      <c r="F1057" s="6" t="s">
        <v>528</v>
      </c>
      <c r="G1057" s="6" t="s">
        <v>529</v>
      </c>
      <c r="H1057" s="23" t="s">
        <v>530</v>
      </c>
    </row>
    <row r="1058" spans="1:8">
      <c r="A1058" s="19" t="s">
        <v>565</v>
      </c>
      <c r="B1058" s="15" t="s">
        <v>566</v>
      </c>
      <c r="C1058" s="4" t="s">
        <v>13</v>
      </c>
      <c r="D1058" s="4">
        <v>15.46</v>
      </c>
      <c r="E1058" s="1">
        <v>0.35</v>
      </c>
      <c r="F1058" s="1">
        <v>3</v>
      </c>
      <c r="G1058" s="1">
        <f t="shared" ref="G1058:G1065" si="45">E1058*(1+F1058/100)</f>
        <v>0.36049999999999999</v>
      </c>
      <c r="H1058" s="22">
        <f t="shared" ref="H1058:H1065" si="46">G1058*D1058</f>
        <v>5.5733300000000003</v>
      </c>
    </row>
    <row r="1059" spans="1:8">
      <c r="A1059" s="19" t="s">
        <v>543</v>
      </c>
      <c r="B1059" s="15" t="s">
        <v>544</v>
      </c>
      <c r="C1059" s="4" t="s">
        <v>13</v>
      </c>
      <c r="D1059" s="4">
        <v>10.49</v>
      </c>
      <c r="E1059" s="1">
        <v>0.55000000000000004</v>
      </c>
      <c r="F1059" s="1">
        <v>3</v>
      </c>
      <c r="G1059" s="1">
        <f t="shared" si="45"/>
        <v>0.56650000000000011</v>
      </c>
      <c r="H1059" s="22">
        <f t="shared" si="46"/>
        <v>5.9425850000000011</v>
      </c>
    </row>
    <row r="1060" spans="1:8">
      <c r="A1060" s="19" t="s">
        <v>718</v>
      </c>
      <c r="B1060" s="15" t="s">
        <v>719</v>
      </c>
      <c r="C1060" s="4" t="s">
        <v>6</v>
      </c>
      <c r="D1060" s="4">
        <v>2.73</v>
      </c>
      <c r="E1060" s="1">
        <v>0.03</v>
      </c>
      <c r="F1060" s="1">
        <v>0</v>
      </c>
      <c r="G1060" s="1">
        <f t="shared" si="45"/>
        <v>0.03</v>
      </c>
      <c r="H1060" s="22">
        <f t="shared" si="46"/>
        <v>8.1900000000000001E-2</v>
      </c>
    </row>
    <row r="1061" spans="1:8">
      <c r="A1061" s="19" t="s">
        <v>808</v>
      </c>
      <c r="B1061" s="15" t="s">
        <v>809</v>
      </c>
      <c r="C1061" s="4" t="s">
        <v>6</v>
      </c>
      <c r="D1061" s="4">
        <v>0.72</v>
      </c>
      <c r="E1061" s="1">
        <v>0.1</v>
      </c>
      <c r="F1061" s="1">
        <v>0</v>
      </c>
      <c r="G1061" s="1">
        <f t="shared" si="45"/>
        <v>0.1</v>
      </c>
      <c r="H1061" s="22">
        <f t="shared" si="46"/>
        <v>7.1999999999999995E-2</v>
      </c>
    </row>
    <row r="1062" spans="1:8">
      <c r="A1062" s="19" t="s">
        <v>1010</v>
      </c>
      <c r="B1062" s="15" t="s">
        <v>1011</v>
      </c>
      <c r="C1062" s="4" t="s">
        <v>6</v>
      </c>
      <c r="D1062" s="4">
        <v>14.82</v>
      </c>
      <c r="E1062" s="1">
        <v>4.0000000000000001E-3</v>
      </c>
      <c r="F1062" s="1">
        <v>0</v>
      </c>
      <c r="G1062" s="1">
        <f t="shared" si="45"/>
        <v>4.0000000000000001E-3</v>
      </c>
      <c r="H1062" s="22">
        <f t="shared" si="46"/>
        <v>5.9279999999999999E-2</v>
      </c>
    </row>
    <row r="1063" spans="1:8">
      <c r="A1063" s="19" t="s">
        <v>1012</v>
      </c>
      <c r="B1063" s="15" t="s">
        <v>1013</v>
      </c>
      <c r="C1063" s="4" t="s">
        <v>6</v>
      </c>
      <c r="D1063" s="4">
        <v>13.35</v>
      </c>
      <c r="E1063" s="1">
        <v>0.183</v>
      </c>
      <c r="F1063" s="1">
        <v>0</v>
      </c>
      <c r="G1063" s="1">
        <f t="shared" si="45"/>
        <v>0.183</v>
      </c>
      <c r="H1063" s="22">
        <f t="shared" si="46"/>
        <v>2.4430499999999999</v>
      </c>
    </row>
    <row r="1064" spans="1:8">
      <c r="A1064" s="19" t="s">
        <v>1024</v>
      </c>
      <c r="B1064" s="15" t="s">
        <v>1025</v>
      </c>
      <c r="C1064" s="4" t="s">
        <v>6</v>
      </c>
      <c r="D1064" s="4">
        <v>0.47</v>
      </c>
      <c r="E1064" s="1">
        <v>0.33</v>
      </c>
      <c r="F1064" s="1">
        <v>0</v>
      </c>
      <c r="G1064" s="1">
        <f t="shared" si="45"/>
        <v>0.33</v>
      </c>
      <c r="H1064" s="22">
        <f t="shared" si="46"/>
        <v>0.15509999999999999</v>
      </c>
    </row>
    <row r="1065" spans="1:8">
      <c r="A1065" s="19" t="s">
        <v>1033</v>
      </c>
      <c r="B1065" s="15" t="s">
        <v>1034</v>
      </c>
      <c r="C1065" s="4" t="s">
        <v>6</v>
      </c>
      <c r="D1065" s="4">
        <v>0.55000000000000004</v>
      </c>
      <c r="E1065" s="1">
        <v>0.33</v>
      </c>
      <c r="F1065" s="1">
        <v>0</v>
      </c>
      <c r="G1065" s="1">
        <f t="shared" si="45"/>
        <v>0.33</v>
      </c>
      <c r="H1065" s="22">
        <f t="shared" si="46"/>
        <v>0.18150000000000002</v>
      </c>
    </row>
    <row r="1066" spans="1:8">
      <c r="G1066" s="2" t="s">
        <v>534</v>
      </c>
      <c r="H1066" s="27">
        <f>TRUNC(SUM(H1058:H1065),2)</f>
        <v>14.5</v>
      </c>
    </row>
    <row r="1068" spans="1:8" ht="45">
      <c r="A1068" s="17" t="s">
        <v>257</v>
      </c>
      <c r="B1068" s="13" t="s">
        <v>258</v>
      </c>
      <c r="C1068" s="3" t="s">
        <v>3</v>
      </c>
    </row>
    <row r="1069" spans="1:8">
      <c r="A1069" s="18" t="s">
        <v>523</v>
      </c>
      <c r="B1069" s="14" t="s">
        <v>524</v>
      </c>
      <c r="C1069" s="5" t="s">
        <v>525</v>
      </c>
      <c r="D1069" s="5" t="s">
        <v>526</v>
      </c>
      <c r="E1069" s="6" t="s">
        <v>527</v>
      </c>
      <c r="F1069" s="6" t="s">
        <v>528</v>
      </c>
      <c r="G1069" s="6" t="s">
        <v>529</v>
      </c>
      <c r="H1069" s="23" t="s">
        <v>530</v>
      </c>
    </row>
    <row r="1070" spans="1:8">
      <c r="A1070" s="19" t="s">
        <v>565</v>
      </c>
      <c r="B1070" s="15" t="s">
        <v>566</v>
      </c>
      <c r="C1070" s="4" t="s">
        <v>13</v>
      </c>
      <c r="D1070" s="4">
        <v>15.46</v>
      </c>
      <c r="E1070" s="1">
        <v>0.5</v>
      </c>
      <c r="F1070" s="1">
        <v>3</v>
      </c>
      <c r="G1070" s="1">
        <f t="shared" ref="G1070:G1076" si="47">E1070*(1+F1070/100)</f>
        <v>0.51500000000000001</v>
      </c>
      <c r="H1070" s="22">
        <f t="shared" ref="H1070:H1076" si="48">G1070*D1070</f>
        <v>7.9619000000000009</v>
      </c>
    </row>
    <row r="1071" spans="1:8">
      <c r="A1071" s="19" t="s">
        <v>543</v>
      </c>
      <c r="B1071" s="15" t="s">
        <v>544</v>
      </c>
      <c r="C1071" s="4" t="s">
        <v>13</v>
      </c>
      <c r="D1071" s="4">
        <v>10.49</v>
      </c>
      <c r="E1071" s="1">
        <v>0.75</v>
      </c>
      <c r="F1071" s="1">
        <v>3</v>
      </c>
      <c r="G1071" s="1">
        <f t="shared" si="47"/>
        <v>0.77249999999999996</v>
      </c>
      <c r="H1071" s="22">
        <f t="shared" si="48"/>
        <v>8.1035249999999994</v>
      </c>
    </row>
    <row r="1072" spans="1:8">
      <c r="A1072" s="19" t="s">
        <v>718</v>
      </c>
      <c r="B1072" s="15" t="s">
        <v>719</v>
      </c>
      <c r="C1072" s="4" t="s">
        <v>6</v>
      </c>
      <c r="D1072" s="4">
        <v>2.73</v>
      </c>
      <c r="E1072" s="1">
        <v>0.09</v>
      </c>
      <c r="F1072" s="1">
        <v>0</v>
      </c>
      <c r="G1072" s="1">
        <f t="shared" si="47"/>
        <v>0.09</v>
      </c>
      <c r="H1072" s="22">
        <f t="shared" si="48"/>
        <v>0.2457</v>
      </c>
    </row>
    <row r="1073" spans="1:8">
      <c r="A1073" s="19" t="s">
        <v>808</v>
      </c>
      <c r="B1073" s="15" t="s">
        <v>809</v>
      </c>
      <c r="C1073" s="4" t="s">
        <v>6</v>
      </c>
      <c r="D1073" s="4">
        <v>0.72</v>
      </c>
      <c r="E1073" s="1">
        <v>0.1</v>
      </c>
      <c r="F1073" s="1">
        <v>0</v>
      </c>
      <c r="G1073" s="1">
        <f t="shared" si="47"/>
        <v>0.1</v>
      </c>
      <c r="H1073" s="22">
        <f t="shared" si="48"/>
        <v>7.1999999999999995E-2</v>
      </c>
    </row>
    <row r="1074" spans="1:8">
      <c r="A1074" s="19" t="s">
        <v>1010</v>
      </c>
      <c r="B1074" s="15" t="s">
        <v>1011</v>
      </c>
      <c r="C1074" s="4" t="s">
        <v>6</v>
      </c>
      <c r="D1074" s="4">
        <v>14.82</v>
      </c>
      <c r="E1074" s="1">
        <v>0.01</v>
      </c>
      <c r="F1074" s="1">
        <v>0</v>
      </c>
      <c r="G1074" s="1">
        <f t="shared" si="47"/>
        <v>0.01</v>
      </c>
      <c r="H1074" s="22">
        <f t="shared" si="48"/>
        <v>0.1482</v>
      </c>
    </row>
    <row r="1075" spans="1:8">
      <c r="A1075" s="19" t="s">
        <v>1035</v>
      </c>
      <c r="B1075" s="15" t="s">
        <v>1036</v>
      </c>
      <c r="C1075" s="4" t="s">
        <v>6</v>
      </c>
      <c r="D1075" s="4">
        <v>40.94</v>
      </c>
      <c r="E1075" s="1">
        <v>0.183</v>
      </c>
      <c r="F1075" s="1">
        <v>0</v>
      </c>
      <c r="G1075" s="1">
        <f t="shared" si="47"/>
        <v>0.183</v>
      </c>
      <c r="H1075" s="22">
        <f t="shared" si="48"/>
        <v>7.4920199999999992</v>
      </c>
    </row>
    <row r="1076" spans="1:8">
      <c r="A1076" s="19" t="s">
        <v>1037</v>
      </c>
      <c r="B1076" s="15" t="s">
        <v>1038</v>
      </c>
      <c r="C1076" s="4" t="s">
        <v>6</v>
      </c>
      <c r="D1076" s="4">
        <v>3.26</v>
      </c>
      <c r="E1076" s="1">
        <v>0.33</v>
      </c>
      <c r="F1076" s="1">
        <v>0</v>
      </c>
      <c r="G1076" s="1">
        <f t="shared" si="47"/>
        <v>0.33</v>
      </c>
      <c r="H1076" s="22">
        <f t="shared" si="48"/>
        <v>1.0758000000000001</v>
      </c>
    </row>
    <row r="1077" spans="1:8">
      <c r="G1077" s="2" t="s">
        <v>534</v>
      </c>
      <c r="H1077" s="27">
        <f>TRUNC(SUM(H1070:H1076),2)</f>
        <v>25.09</v>
      </c>
    </row>
    <row r="1079" spans="1:8" ht="45">
      <c r="A1079" s="17" t="s">
        <v>391</v>
      </c>
      <c r="B1079" s="13" t="s">
        <v>392</v>
      </c>
      <c r="C1079" s="3" t="s">
        <v>6</v>
      </c>
    </row>
    <row r="1080" spans="1:8">
      <c r="A1080" s="18" t="s">
        <v>523</v>
      </c>
      <c r="B1080" s="14" t="s">
        <v>524</v>
      </c>
      <c r="C1080" s="5" t="s">
        <v>525</v>
      </c>
      <c r="D1080" s="5" t="s">
        <v>526</v>
      </c>
      <c r="E1080" s="6" t="s">
        <v>527</v>
      </c>
      <c r="F1080" s="6" t="s">
        <v>528</v>
      </c>
      <c r="G1080" s="6" t="s">
        <v>529</v>
      </c>
      <c r="H1080" s="23" t="s">
        <v>530</v>
      </c>
    </row>
    <row r="1081" spans="1:8">
      <c r="A1081" s="19" t="s">
        <v>1039</v>
      </c>
      <c r="B1081" s="15" t="s">
        <v>1040</v>
      </c>
      <c r="C1081" s="4" t="s">
        <v>6</v>
      </c>
      <c r="D1081" s="4">
        <v>32.270000000000003</v>
      </c>
      <c r="E1081" s="1">
        <v>1</v>
      </c>
      <c r="F1081" s="1">
        <v>0</v>
      </c>
      <c r="G1081" s="1">
        <f>E1081*(1+F1081/100)</f>
        <v>1</v>
      </c>
      <c r="H1081" s="22">
        <f>G1081*D1081</f>
        <v>32.270000000000003</v>
      </c>
    </row>
    <row r="1082" spans="1:8">
      <c r="G1082" s="2" t="s">
        <v>534</v>
      </c>
      <c r="H1082" s="27">
        <f>TRUNC(SUM(H1081:H1081),2)</f>
        <v>32.270000000000003</v>
      </c>
    </row>
    <row r="1084" spans="1:8" ht="60">
      <c r="A1084" s="17" t="s">
        <v>275</v>
      </c>
      <c r="B1084" s="13" t="s">
        <v>276</v>
      </c>
      <c r="C1084" s="3" t="s">
        <v>6</v>
      </c>
    </row>
    <row r="1085" spans="1:8">
      <c r="A1085" s="18" t="s">
        <v>523</v>
      </c>
      <c r="B1085" s="14" t="s">
        <v>524</v>
      </c>
      <c r="C1085" s="5" t="s">
        <v>525</v>
      </c>
      <c r="D1085" s="5" t="s">
        <v>526</v>
      </c>
      <c r="E1085" s="6" t="s">
        <v>527</v>
      </c>
      <c r="F1085" s="6" t="s">
        <v>528</v>
      </c>
      <c r="G1085" s="6" t="s">
        <v>529</v>
      </c>
      <c r="H1085" s="23" t="s">
        <v>530</v>
      </c>
    </row>
    <row r="1086" spans="1:8">
      <c r="A1086" s="19" t="s">
        <v>565</v>
      </c>
      <c r="B1086" s="15" t="s">
        <v>566</v>
      </c>
      <c r="C1086" s="4" t="s">
        <v>13</v>
      </c>
      <c r="D1086" s="4">
        <v>15.46</v>
      </c>
      <c r="E1086" s="1">
        <v>4</v>
      </c>
      <c r="F1086" s="1">
        <v>3</v>
      </c>
      <c r="G1086" s="1">
        <f t="shared" ref="G1086:G1091" si="49">E1086*(1+F1086/100)</f>
        <v>4.12</v>
      </c>
      <c r="H1086" s="22">
        <f t="shared" ref="H1086:H1091" si="50">G1086*D1086</f>
        <v>63.695200000000007</v>
      </c>
    </row>
    <row r="1087" spans="1:8">
      <c r="A1087" s="19" t="s">
        <v>543</v>
      </c>
      <c r="B1087" s="15" t="s">
        <v>544</v>
      </c>
      <c r="C1087" s="4" t="s">
        <v>13</v>
      </c>
      <c r="D1087" s="4">
        <v>10.49</v>
      </c>
      <c r="E1087" s="1">
        <v>4</v>
      </c>
      <c r="F1087" s="1">
        <v>3</v>
      </c>
      <c r="G1087" s="1">
        <f t="shared" si="49"/>
        <v>4.12</v>
      </c>
      <c r="H1087" s="22">
        <f t="shared" si="50"/>
        <v>43.218800000000002</v>
      </c>
    </row>
    <row r="1088" spans="1:8">
      <c r="A1088" s="19" t="s">
        <v>1041</v>
      </c>
      <c r="B1088" s="15" t="s">
        <v>1042</v>
      </c>
      <c r="C1088" s="4" t="s">
        <v>3</v>
      </c>
      <c r="D1088" s="4">
        <v>14.05</v>
      </c>
      <c r="E1088" s="1">
        <v>3</v>
      </c>
      <c r="F1088" s="1">
        <v>0</v>
      </c>
      <c r="G1088" s="1">
        <f t="shared" si="49"/>
        <v>3</v>
      </c>
      <c r="H1088" s="22">
        <f t="shared" si="50"/>
        <v>42.150000000000006</v>
      </c>
    </row>
    <row r="1089" spans="1:8">
      <c r="A1089" s="19" t="s">
        <v>1043</v>
      </c>
      <c r="B1089" s="15" t="s">
        <v>1044</v>
      </c>
      <c r="C1089" s="4" t="s">
        <v>6</v>
      </c>
      <c r="D1089" s="4">
        <v>3.47</v>
      </c>
      <c r="E1089" s="1">
        <v>4</v>
      </c>
      <c r="F1089" s="1">
        <v>0</v>
      </c>
      <c r="G1089" s="1">
        <f t="shared" si="49"/>
        <v>4</v>
      </c>
      <c r="H1089" s="22">
        <f t="shared" si="50"/>
        <v>13.88</v>
      </c>
    </row>
    <row r="1090" spans="1:8">
      <c r="A1090" s="19" t="s">
        <v>1045</v>
      </c>
      <c r="B1090" s="15" t="s">
        <v>1046</v>
      </c>
      <c r="C1090" s="4" t="s">
        <v>6</v>
      </c>
      <c r="D1090" s="4">
        <v>24.55</v>
      </c>
      <c r="E1090" s="1">
        <v>0.02</v>
      </c>
      <c r="F1090" s="1">
        <v>0</v>
      </c>
      <c r="G1090" s="1">
        <f t="shared" si="49"/>
        <v>0.02</v>
      </c>
      <c r="H1090" s="22">
        <f t="shared" si="50"/>
        <v>0.49100000000000005</v>
      </c>
    </row>
    <row r="1091" spans="1:8">
      <c r="A1091" s="19" t="s">
        <v>1047</v>
      </c>
      <c r="B1091" s="15" t="s">
        <v>1048</v>
      </c>
      <c r="C1091" s="4" t="s">
        <v>6</v>
      </c>
      <c r="D1091" s="4">
        <v>9.57</v>
      </c>
      <c r="E1091" s="1">
        <v>4.7000000000000002E-3</v>
      </c>
      <c r="F1091" s="1">
        <v>0</v>
      </c>
      <c r="G1091" s="1">
        <f t="shared" si="49"/>
        <v>4.7000000000000002E-3</v>
      </c>
      <c r="H1091" s="22">
        <f t="shared" si="50"/>
        <v>4.4979000000000005E-2</v>
      </c>
    </row>
    <row r="1092" spans="1:8">
      <c r="G1092" s="2" t="s">
        <v>534</v>
      </c>
      <c r="H1092" s="27">
        <f>TRUNC(SUM(H1086:H1091),2)</f>
        <v>163.47</v>
      </c>
    </row>
    <row r="1094" spans="1:8" ht="75">
      <c r="A1094" s="17" t="s">
        <v>261</v>
      </c>
      <c r="B1094" s="13" t="s">
        <v>262</v>
      </c>
      <c r="C1094" s="3" t="s">
        <v>6</v>
      </c>
    </row>
    <row r="1095" spans="1:8">
      <c r="A1095" s="18" t="s">
        <v>523</v>
      </c>
      <c r="B1095" s="14" t="s">
        <v>524</v>
      </c>
      <c r="C1095" s="5" t="s">
        <v>525</v>
      </c>
      <c r="D1095" s="5" t="s">
        <v>526</v>
      </c>
      <c r="E1095" s="6" t="s">
        <v>527</v>
      </c>
      <c r="F1095" s="6" t="s">
        <v>528</v>
      </c>
      <c r="G1095" s="6" t="s">
        <v>529</v>
      </c>
      <c r="H1095" s="23" t="s">
        <v>530</v>
      </c>
    </row>
    <row r="1096" spans="1:8">
      <c r="A1096" s="19" t="s">
        <v>565</v>
      </c>
      <c r="B1096" s="15" t="s">
        <v>566</v>
      </c>
      <c r="C1096" s="4" t="s">
        <v>13</v>
      </c>
      <c r="D1096" s="4">
        <v>15.46</v>
      </c>
      <c r="E1096" s="1">
        <v>3.6</v>
      </c>
      <c r="F1096" s="1">
        <v>3</v>
      </c>
      <c r="G1096" s="1">
        <f t="shared" ref="G1096:G1111" si="51">E1096*(1+F1096/100)</f>
        <v>3.7080000000000002</v>
      </c>
      <c r="H1096" s="22">
        <f t="shared" ref="H1096:H1111" si="52">G1096*D1096</f>
        <v>57.325680000000006</v>
      </c>
    </row>
    <row r="1097" spans="1:8">
      <c r="A1097" s="19" t="s">
        <v>543</v>
      </c>
      <c r="B1097" s="15" t="s">
        <v>544</v>
      </c>
      <c r="C1097" s="4" t="s">
        <v>13</v>
      </c>
      <c r="D1097" s="4">
        <v>10.49</v>
      </c>
      <c r="E1097" s="1">
        <v>4</v>
      </c>
      <c r="F1097" s="1">
        <v>3</v>
      </c>
      <c r="G1097" s="1">
        <f t="shared" si="51"/>
        <v>4.12</v>
      </c>
      <c r="H1097" s="22">
        <f t="shared" si="52"/>
        <v>43.218800000000002</v>
      </c>
    </row>
    <row r="1098" spans="1:8">
      <c r="A1098" s="19" t="s">
        <v>718</v>
      </c>
      <c r="B1098" s="15" t="s">
        <v>719</v>
      </c>
      <c r="C1098" s="4" t="s">
        <v>6</v>
      </c>
      <c r="D1098" s="4">
        <v>2.73</v>
      </c>
      <c r="E1098" s="1">
        <v>0.48</v>
      </c>
      <c r="F1098" s="1">
        <v>0</v>
      </c>
      <c r="G1098" s="1">
        <f t="shared" si="51"/>
        <v>0.48</v>
      </c>
      <c r="H1098" s="22">
        <f t="shared" si="52"/>
        <v>1.3104</v>
      </c>
    </row>
    <row r="1099" spans="1:8">
      <c r="A1099" s="19" t="s">
        <v>808</v>
      </c>
      <c r="B1099" s="15" t="s">
        <v>809</v>
      </c>
      <c r="C1099" s="4" t="s">
        <v>6</v>
      </c>
      <c r="D1099" s="4">
        <v>0.72</v>
      </c>
      <c r="E1099" s="1">
        <v>0.4</v>
      </c>
      <c r="F1099" s="1">
        <v>0</v>
      </c>
      <c r="G1099" s="1">
        <f t="shared" si="51"/>
        <v>0.4</v>
      </c>
      <c r="H1099" s="22">
        <f t="shared" si="52"/>
        <v>0.28799999999999998</v>
      </c>
    </row>
    <row r="1100" spans="1:8">
      <c r="A1100" s="19" t="s">
        <v>730</v>
      </c>
      <c r="B1100" s="15" t="s">
        <v>731</v>
      </c>
      <c r="C1100" s="4" t="s">
        <v>6</v>
      </c>
      <c r="D1100" s="4">
        <v>11.29</v>
      </c>
      <c r="E1100" s="1">
        <v>0.26</v>
      </c>
      <c r="F1100" s="1">
        <v>0</v>
      </c>
      <c r="G1100" s="1">
        <f t="shared" si="51"/>
        <v>0.26</v>
      </c>
      <c r="H1100" s="22">
        <f t="shared" si="52"/>
        <v>2.9354</v>
      </c>
    </row>
    <row r="1101" spans="1:8">
      <c r="A1101" s="19" t="s">
        <v>742</v>
      </c>
      <c r="B1101" s="15" t="s">
        <v>743</v>
      </c>
      <c r="C1101" s="4" t="s">
        <v>6</v>
      </c>
      <c r="D1101" s="4">
        <v>0.97</v>
      </c>
      <c r="E1101" s="1">
        <v>1</v>
      </c>
      <c r="F1101" s="1">
        <v>0</v>
      </c>
      <c r="G1101" s="1">
        <f t="shared" si="51"/>
        <v>1</v>
      </c>
      <c r="H1101" s="22">
        <f t="shared" si="52"/>
        <v>0.97</v>
      </c>
    </row>
    <row r="1102" spans="1:8">
      <c r="A1102" s="19" t="s">
        <v>750</v>
      </c>
      <c r="B1102" s="15" t="s">
        <v>751</v>
      </c>
      <c r="C1102" s="4" t="s">
        <v>6</v>
      </c>
      <c r="D1102" s="4">
        <v>0.87</v>
      </c>
      <c r="E1102" s="1">
        <v>1</v>
      </c>
      <c r="F1102" s="1">
        <v>0</v>
      </c>
      <c r="G1102" s="1">
        <f t="shared" si="51"/>
        <v>1</v>
      </c>
      <c r="H1102" s="22">
        <f t="shared" si="52"/>
        <v>0.87</v>
      </c>
    </row>
    <row r="1103" spans="1:8">
      <c r="A1103" s="19" t="s">
        <v>756</v>
      </c>
      <c r="B1103" s="15" t="s">
        <v>757</v>
      </c>
      <c r="C1103" s="4" t="s">
        <v>6</v>
      </c>
      <c r="D1103" s="4">
        <v>1.94</v>
      </c>
      <c r="E1103" s="1">
        <v>1</v>
      </c>
      <c r="F1103" s="1">
        <v>0</v>
      </c>
      <c r="G1103" s="1">
        <f t="shared" si="51"/>
        <v>1</v>
      </c>
      <c r="H1103" s="22">
        <f t="shared" si="52"/>
        <v>1.94</v>
      </c>
    </row>
    <row r="1104" spans="1:8">
      <c r="A1104" s="19" t="s">
        <v>764</v>
      </c>
      <c r="B1104" s="15" t="s">
        <v>765</v>
      </c>
      <c r="C1104" s="4" t="s">
        <v>6</v>
      </c>
      <c r="D1104" s="4">
        <v>1.32</v>
      </c>
      <c r="E1104" s="1">
        <v>1</v>
      </c>
      <c r="F1104" s="1">
        <v>0</v>
      </c>
      <c r="G1104" s="1">
        <f t="shared" si="51"/>
        <v>1</v>
      </c>
      <c r="H1104" s="22">
        <f t="shared" si="52"/>
        <v>1.32</v>
      </c>
    </row>
    <row r="1105" spans="1:8">
      <c r="A1105" s="19" t="s">
        <v>1031</v>
      </c>
      <c r="B1105" s="15" t="s">
        <v>1032</v>
      </c>
      <c r="C1105" s="4" t="s">
        <v>6</v>
      </c>
      <c r="D1105" s="4">
        <v>7.4</v>
      </c>
      <c r="E1105" s="1">
        <v>0.4</v>
      </c>
      <c r="F1105" s="1">
        <v>0</v>
      </c>
      <c r="G1105" s="1">
        <f t="shared" si="51"/>
        <v>0.4</v>
      </c>
      <c r="H1105" s="22">
        <f t="shared" si="52"/>
        <v>2.9600000000000004</v>
      </c>
    </row>
    <row r="1106" spans="1:8">
      <c r="A1106" s="19" t="s">
        <v>1010</v>
      </c>
      <c r="B1106" s="15" t="s">
        <v>1011</v>
      </c>
      <c r="C1106" s="4" t="s">
        <v>6</v>
      </c>
      <c r="D1106" s="4">
        <v>14.82</v>
      </c>
      <c r="E1106" s="1">
        <v>6.4000000000000001E-2</v>
      </c>
      <c r="F1106" s="1">
        <v>0</v>
      </c>
      <c r="G1106" s="1">
        <f t="shared" si="51"/>
        <v>6.4000000000000001E-2</v>
      </c>
      <c r="H1106" s="22">
        <f t="shared" si="52"/>
        <v>0.94847999999999999</v>
      </c>
    </row>
    <row r="1107" spans="1:8">
      <c r="A1107" s="19" t="s">
        <v>1049</v>
      </c>
      <c r="B1107" s="15" t="s">
        <v>1050</v>
      </c>
      <c r="C1107" s="4" t="s">
        <v>6</v>
      </c>
      <c r="D1107" s="4">
        <v>0.55000000000000004</v>
      </c>
      <c r="E1107" s="1">
        <v>1</v>
      </c>
      <c r="F1107" s="1">
        <v>0</v>
      </c>
      <c r="G1107" s="1">
        <f t="shared" si="51"/>
        <v>1</v>
      </c>
      <c r="H1107" s="22">
        <f t="shared" si="52"/>
        <v>0.55000000000000004</v>
      </c>
    </row>
    <row r="1108" spans="1:8">
      <c r="A1108" s="19" t="s">
        <v>1051</v>
      </c>
      <c r="B1108" s="15" t="s">
        <v>1052</v>
      </c>
      <c r="C1108" s="4" t="s">
        <v>6</v>
      </c>
      <c r="D1108" s="4">
        <v>0.27</v>
      </c>
      <c r="E1108" s="1">
        <v>1</v>
      </c>
      <c r="F1108" s="1">
        <v>0</v>
      </c>
      <c r="G1108" s="1">
        <f t="shared" si="51"/>
        <v>1</v>
      </c>
      <c r="H1108" s="22">
        <f t="shared" si="52"/>
        <v>0.27</v>
      </c>
    </row>
    <row r="1109" spans="1:8">
      <c r="A1109" s="19" t="s">
        <v>1053</v>
      </c>
      <c r="B1109" s="15" t="s">
        <v>1054</v>
      </c>
      <c r="C1109" s="4" t="s">
        <v>6</v>
      </c>
      <c r="D1109" s="4">
        <v>2.82</v>
      </c>
      <c r="E1109" s="1">
        <v>1</v>
      </c>
      <c r="F1109" s="1">
        <v>0</v>
      </c>
      <c r="G1109" s="1">
        <f t="shared" si="51"/>
        <v>1</v>
      </c>
      <c r="H1109" s="22">
        <f t="shared" si="52"/>
        <v>2.82</v>
      </c>
    </row>
    <row r="1110" spans="1:8">
      <c r="A1110" s="19" t="s">
        <v>1055</v>
      </c>
      <c r="B1110" s="15" t="s">
        <v>1056</v>
      </c>
      <c r="C1110" s="4" t="s">
        <v>6</v>
      </c>
      <c r="D1110" s="4">
        <v>0.43</v>
      </c>
      <c r="E1110" s="1">
        <v>1</v>
      </c>
      <c r="F1110" s="1">
        <v>0</v>
      </c>
      <c r="G1110" s="1">
        <f t="shared" si="51"/>
        <v>1</v>
      </c>
      <c r="H1110" s="22">
        <f t="shared" si="52"/>
        <v>0.43</v>
      </c>
    </row>
    <row r="1111" spans="1:8">
      <c r="A1111" s="19" t="s">
        <v>1057</v>
      </c>
      <c r="B1111" s="15" t="s">
        <v>1058</v>
      </c>
      <c r="C1111" s="4" t="s">
        <v>6</v>
      </c>
      <c r="D1111" s="4">
        <v>0.97</v>
      </c>
      <c r="E1111" s="1">
        <v>1</v>
      </c>
      <c r="F1111" s="1">
        <v>0</v>
      </c>
      <c r="G1111" s="1">
        <f t="shared" si="51"/>
        <v>1</v>
      </c>
      <c r="H1111" s="22">
        <f t="shared" si="52"/>
        <v>0.97</v>
      </c>
    </row>
    <row r="1112" spans="1:8">
      <c r="G1112" s="2" t="s">
        <v>534</v>
      </c>
      <c r="H1112" s="27">
        <f>TRUNC(SUM(H1096:H1111),2)</f>
        <v>119.12</v>
      </c>
    </row>
    <row r="1114" spans="1:8">
      <c r="A1114" s="17" t="s">
        <v>231</v>
      </c>
      <c r="B1114" s="13" t="s">
        <v>502</v>
      </c>
      <c r="C1114" s="3" t="s">
        <v>6</v>
      </c>
    </row>
    <row r="1115" spans="1:8">
      <c r="A1115" s="18" t="s">
        <v>523</v>
      </c>
      <c r="B1115" s="14" t="s">
        <v>524</v>
      </c>
      <c r="C1115" s="5" t="s">
        <v>525</v>
      </c>
      <c r="D1115" s="5" t="s">
        <v>526</v>
      </c>
      <c r="E1115" s="6" t="s">
        <v>527</v>
      </c>
      <c r="F1115" s="6" t="s">
        <v>528</v>
      </c>
      <c r="G1115" s="6" t="s">
        <v>529</v>
      </c>
      <c r="H1115" s="23" t="s">
        <v>530</v>
      </c>
    </row>
    <row r="1116" spans="1:8">
      <c r="G1116" s="2" t="s">
        <v>534</v>
      </c>
      <c r="H1116" s="27">
        <f>TRUNC(SUM(H1096:H1115),2)</f>
        <v>238.24</v>
      </c>
    </row>
    <row r="1118" spans="1:8" ht="30">
      <c r="A1118" s="17" t="s">
        <v>232</v>
      </c>
      <c r="B1118" s="13" t="s">
        <v>503</v>
      </c>
      <c r="C1118" s="3" t="s">
        <v>6</v>
      </c>
    </row>
    <row r="1119" spans="1:8">
      <c r="A1119" s="18" t="s">
        <v>523</v>
      </c>
      <c r="B1119" s="14" t="s">
        <v>524</v>
      </c>
      <c r="C1119" s="5" t="s">
        <v>525</v>
      </c>
      <c r="D1119" s="5" t="s">
        <v>526</v>
      </c>
      <c r="E1119" s="6" t="s">
        <v>527</v>
      </c>
      <c r="F1119" s="6" t="s">
        <v>528</v>
      </c>
      <c r="G1119" s="6" t="s">
        <v>529</v>
      </c>
      <c r="H1119" s="23" t="s">
        <v>530</v>
      </c>
    </row>
    <row r="1120" spans="1:8">
      <c r="G1120" s="2" t="s">
        <v>534</v>
      </c>
      <c r="H1120" s="27">
        <f>TRUNC(SUM(H1096:H1119),2)</f>
        <v>476.48</v>
      </c>
    </row>
    <row r="1122" spans="1:8" ht="30">
      <c r="A1122" s="17" t="s">
        <v>233</v>
      </c>
      <c r="B1122" s="13" t="s">
        <v>504</v>
      </c>
      <c r="C1122" s="3" t="s">
        <v>6</v>
      </c>
    </row>
    <row r="1123" spans="1:8">
      <c r="A1123" s="18" t="s">
        <v>523</v>
      </c>
      <c r="B1123" s="14" t="s">
        <v>524</v>
      </c>
      <c r="C1123" s="5" t="s">
        <v>525</v>
      </c>
      <c r="D1123" s="5" t="s">
        <v>526</v>
      </c>
      <c r="E1123" s="6" t="s">
        <v>527</v>
      </c>
      <c r="F1123" s="6" t="s">
        <v>528</v>
      </c>
      <c r="G1123" s="6" t="s">
        <v>529</v>
      </c>
      <c r="H1123" s="23" t="s">
        <v>530</v>
      </c>
    </row>
    <row r="1124" spans="1:8">
      <c r="G1124" s="2" t="s">
        <v>534</v>
      </c>
      <c r="H1124" s="27">
        <f>TRUNC(SUM(H1096:H1123),2)</f>
        <v>952.96</v>
      </c>
    </row>
    <row r="1126" spans="1:8" ht="30">
      <c r="A1126" s="17" t="s">
        <v>234</v>
      </c>
      <c r="B1126" s="13" t="s">
        <v>505</v>
      </c>
      <c r="C1126" s="3" t="s">
        <v>6</v>
      </c>
    </row>
    <row r="1127" spans="1:8">
      <c r="A1127" s="18" t="s">
        <v>523</v>
      </c>
      <c r="B1127" s="14" t="s">
        <v>524</v>
      </c>
      <c r="C1127" s="5" t="s">
        <v>525</v>
      </c>
      <c r="D1127" s="5" t="s">
        <v>526</v>
      </c>
      <c r="E1127" s="6" t="s">
        <v>527</v>
      </c>
      <c r="F1127" s="6" t="s">
        <v>528</v>
      </c>
      <c r="G1127" s="6" t="s">
        <v>529</v>
      </c>
      <c r="H1127" s="23" t="s">
        <v>530</v>
      </c>
    </row>
    <row r="1128" spans="1:8">
      <c r="G1128" s="2" t="s">
        <v>534</v>
      </c>
      <c r="H1128" s="27">
        <f>TRUNC(SUM(H1096:H1127),2)</f>
        <v>1905.92</v>
      </c>
    </row>
    <row r="1130" spans="1:8" ht="30">
      <c r="A1130" s="17" t="s">
        <v>446</v>
      </c>
      <c r="B1130" s="13" t="s">
        <v>447</v>
      </c>
      <c r="C1130" s="3" t="s">
        <v>6</v>
      </c>
    </row>
    <row r="1131" spans="1:8">
      <c r="A1131" s="18" t="s">
        <v>523</v>
      </c>
      <c r="B1131" s="14" t="s">
        <v>524</v>
      </c>
      <c r="C1131" s="5" t="s">
        <v>525</v>
      </c>
      <c r="D1131" s="5" t="s">
        <v>526</v>
      </c>
      <c r="E1131" s="6" t="s">
        <v>527</v>
      </c>
      <c r="F1131" s="6" t="s">
        <v>528</v>
      </c>
      <c r="G1131" s="6" t="s">
        <v>529</v>
      </c>
      <c r="H1131" s="23" t="s">
        <v>530</v>
      </c>
    </row>
    <row r="1132" spans="1:8">
      <c r="G1132" s="2" t="s">
        <v>534</v>
      </c>
      <c r="H1132" s="27">
        <f>TRUNC(SUM(H1096:H1131),2)</f>
        <v>3811.84</v>
      </c>
    </row>
    <row r="1134" spans="1:8" ht="75">
      <c r="A1134" s="17" t="s">
        <v>311</v>
      </c>
      <c r="B1134" s="13" t="s">
        <v>312</v>
      </c>
      <c r="C1134" s="3" t="s">
        <v>6</v>
      </c>
    </row>
    <row r="1135" spans="1:8">
      <c r="A1135" s="18" t="s">
        <v>523</v>
      </c>
      <c r="B1135" s="14" t="s">
        <v>524</v>
      </c>
      <c r="C1135" s="5" t="s">
        <v>525</v>
      </c>
      <c r="D1135" s="5" t="s">
        <v>526</v>
      </c>
      <c r="E1135" s="6" t="s">
        <v>527</v>
      </c>
      <c r="F1135" s="6" t="s">
        <v>528</v>
      </c>
      <c r="G1135" s="6" t="s">
        <v>529</v>
      </c>
      <c r="H1135" s="23" t="s">
        <v>530</v>
      </c>
    </row>
    <row r="1136" spans="1:8">
      <c r="A1136" s="19" t="s">
        <v>756</v>
      </c>
      <c r="B1136" s="15" t="s">
        <v>757</v>
      </c>
      <c r="C1136" s="4" t="s">
        <v>6</v>
      </c>
      <c r="D1136" s="4">
        <v>1.94</v>
      </c>
      <c r="E1136" s="1">
        <v>1</v>
      </c>
      <c r="F1136" s="1">
        <v>0</v>
      </c>
      <c r="G1136" s="1">
        <f>E1136*(1+F1136/100)</f>
        <v>1</v>
      </c>
      <c r="H1136" s="22">
        <f>G1136*D1136</f>
        <v>1.94</v>
      </c>
    </row>
    <row r="1137" spans="1:8">
      <c r="A1137" s="19" t="s">
        <v>1059</v>
      </c>
      <c r="B1137" s="15" t="s">
        <v>1060</v>
      </c>
      <c r="C1137" s="4" t="s">
        <v>6</v>
      </c>
      <c r="D1137" s="4">
        <v>58.82</v>
      </c>
      <c r="E1137" s="1">
        <v>1</v>
      </c>
      <c r="F1137" s="1">
        <v>0</v>
      </c>
      <c r="G1137" s="1">
        <f>E1137*(1+F1137/100)</f>
        <v>1</v>
      </c>
      <c r="H1137" s="22">
        <f>G1137*D1137</f>
        <v>58.82</v>
      </c>
    </row>
    <row r="1138" spans="1:8">
      <c r="A1138" s="19" t="s">
        <v>758</v>
      </c>
      <c r="B1138" s="15" t="s">
        <v>759</v>
      </c>
      <c r="C1138" s="4" t="s">
        <v>6</v>
      </c>
      <c r="D1138" s="4">
        <v>14.15</v>
      </c>
      <c r="E1138" s="1">
        <v>1</v>
      </c>
      <c r="F1138" s="1">
        <v>0</v>
      </c>
      <c r="G1138" s="1">
        <f>E1138*(1+F1138/100)</f>
        <v>1</v>
      </c>
      <c r="H1138" s="22">
        <f>G1138*D1138</f>
        <v>14.15</v>
      </c>
    </row>
    <row r="1139" spans="1:8">
      <c r="A1139" s="19" t="s">
        <v>1061</v>
      </c>
      <c r="B1139" s="15" t="s">
        <v>1062</v>
      </c>
      <c r="C1139" s="4" t="s">
        <v>6</v>
      </c>
      <c r="D1139" s="4">
        <v>34.200000000000003</v>
      </c>
      <c r="E1139" s="1">
        <v>1</v>
      </c>
      <c r="F1139" s="1">
        <v>0</v>
      </c>
      <c r="G1139" s="1">
        <f>E1139*(1+F1139/100)</f>
        <v>1</v>
      </c>
      <c r="H1139" s="22">
        <f>G1139*D1139</f>
        <v>34.200000000000003</v>
      </c>
    </row>
    <row r="1140" spans="1:8">
      <c r="G1140" s="2" t="s">
        <v>534</v>
      </c>
      <c r="H1140" s="27">
        <f>TRUNC(SUM(H1136:H1139),2)</f>
        <v>109.11</v>
      </c>
    </row>
    <row r="1142" spans="1:8">
      <c r="A1142" s="17" t="s">
        <v>506</v>
      </c>
      <c r="B1142" s="13" t="s">
        <v>507</v>
      </c>
      <c r="C1142" s="3" t="s">
        <v>6</v>
      </c>
    </row>
    <row r="1143" spans="1:8">
      <c r="A1143" s="18" t="s">
        <v>523</v>
      </c>
      <c r="B1143" s="14" t="s">
        <v>524</v>
      </c>
      <c r="C1143" s="5" t="s">
        <v>525</v>
      </c>
      <c r="D1143" s="5" t="s">
        <v>526</v>
      </c>
      <c r="E1143" s="6" t="s">
        <v>527</v>
      </c>
      <c r="F1143" s="6" t="s">
        <v>528</v>
      </c>
      <c r="G1143" s="6" t="s">
        <v>529</v>
      </c>
      <c r="H1143" s="23" t="s">
        <v>530</v>
      </c>
    </row>
    <row r="1144" spans="1:8">
      <c r="G1144" s="2" t="s">
        <v>534</v>
      </c>
      <c r="H1144" s="27">
        <f>TRUNC(SUM(H1136:H1143),2)</f>
        <v>218.22</v>
      </c>
    </row>
    <row r="1146" spans="1:8" ht="45">
      <c r="A1146" s="17" t="s">
        <v>317</v>
      </c>
      <c r="B1146" s="13" t="s">
        <v>318</v>
      </c>
      <c r="C1146" s="3" t="s">
        <v>6</v>
      </c>
    </row>
    <row r="1147" spans="1:8">
      <c r="A1147" s="18" t="s">
        <v>523</v>
      </c>
      <c r="B1147" s="14" t="s">
        <v>524</v>
      </c>
      <c r="C1147" s="5" t="s">
        <v>525</v>
      </c>
      <c r="D1147" s="5" t="s">
        <v>526</v>
      </c>
      <c r="E1147" s="6" t="s">
        <v>527</v>
      </c>
      <c r="F1147" s="6" t="s">
        <v>528</v>
      </c>
      <c r="G1147" s="6" t="s">
        <v>529</v>
      </c>
      <c r="H1147" s="23" t="s">
        <v>530</v>
      </c>
    </row>
    <row r="1148" spans="1:8">
      <c r="A1148" s="19" t="s">
        <v>1063</v>
      </c>
      <c r="B1148" s="15" t="s">
        <v>1064</v>
      </c>
      <c r="C1148" s="4" t="s">
        <v>6</v>
      </c>
      <c r="D1148" s="4">
        <v>51.6</v>
      </c>
      <c r="E1148" s="1">
        <v>1</v>
      </c>
      <c r="F1148" s="1">
        <v>0</v>
      </c>
      <c r="G1148" s="1">
        <f>E1148*(1+F1148/100)</f>
        <v>1</v>
      </c>
      <c r="H1148" s="22">
        <f>G1148*D1148</f>
        <v>51.6</v>
      </c>
    </row>
    <row r="1149" spans="1:8">
      <c r="G1149" s="2" t="s">
        <v>534</v>
      </c>
      <c r="H1149" s="27">
        <f>TRUNC(SUM(H1148:H1148),2)</f>
        <v>51.6</v>
      </c>
    </row>
    <row r="1151" spans="1:8" ht="30">
      <c r="A1151" s="17" t="s">
        <v>448</v>
      </c>
      <c r="B1151" s="13" t="s">
        <v>508</v>
      </c>
      <c r="C1151" s="3" t="s">
        <v>6</v>
      </c>
    </row>
    <row r="1152" spans="1:8">
      <c r="A1152" s="18" t="s">
        <v>523</v>
      </c>
      <c r="B1152" s="14" t="s">
        <v>524</v>
      </c>
      <c r="C1152" s="5" t="s">
        <v>525</v>
      </c>
      <c r="D1152" s="5" t="s">
        <v>526</v>
      </c>
      <c r="E1152" s="6" t="s">
        <v>527</v>
      </c>
      <c r="F1152" s="6" t="s">
        <v>528</v>
      </c>
      <c r="G1152" s="6" t="s">
        <v>529</v>
      </c>
      <c r="H1152" s="23" t="s">
        <v>530</v>
      </c>
    </row>
    <row r="1153" spans="1:8">
      <c r="G1153" s="2" t="s">
        <v>534</v>
      </c>
      <c r="H1153" s="27">
        <f>TRUNC(SUM(H1148:H1152),2)</f>
        <v>103.2</v>
      </c>
    </row>
    <row r="1155" spans="1:8" ht="30">
      <c r="A1155" s="17" t="s">
        <v>325</v>
      </c>
      <c r="B1155" s="13" t="s">
        <v>326</v>
      </c>
      <c r="C1155" s="3" t="s">
        <v>6</v>
      </c>
    </row>
    <row r="1156" spans="1:8">
      <c r="A1156" s="18" t="s">
        <v>523</v>
      </c>
      <c r="B1156" s="14" t="s">
        <v>524</v>
      </c>
      <c r="C1156" s="5" t="s">
        <v>525</v>
      </c>
      <c r="D1156" s="5" t="s">
        <v>526</v>
      </c>
      <c r="E1156" s="6" t="s">
        <v>527</v>
      </c>
      <c r="F1156" s="6" t="s">
        <v>528</v>
      </c>
      <c r="G1156" s="6" t="s">
        <v>529</v>
      </c>
      <c r="H1156" s="23" t="s">
        <v>530</v>
      </c>
    </row>
    <row r="1157" spans="1:8">
      <c r="A1157" s="19" t="s">
        <v>1065</v>
      </c>
      <c r="B1157" s="15" t="s">
        <v>1066</v>
      </c>
      <c r="C1157" s="4" t="s">
        <v>6</v>
      </c>
      <c r="D1157" s="4">
        <v>16.600000000000001</v>
      </c>
      <c r="E1157" s="1">
        <v>1</v>
      </c>
      <c r="F1157" s="1">
        <v>0</v>
      </c>
      <c r="G1157" s="1">
        <f>E1157*(1+F1157/100)</f>
        <v>1</v>
      </c>
      <c r="H1157" s="22">
        <f>G1157*D1157</f>
        <v>16.600000000000001</v>
      </c>
    </row>
    <row r="1158" spans="1:8">
      <c r="G1158" s="2" t="s">
        <v>534</v>
      </c>
      <c r="H1158" s="27">
        <f>TRUNC(SUM(H1157:H1157),2)</f>
        <v>16.600000000000001</v>
      </c>
    </row>
    <row r="1160" spans="1:8">
      <c r="A1160" s="17" t="s">
        <v>449</v>
      </c>
      <c r="B1160" s="13" t="s">
        <v>509</v>
      </c>
      <c r="C1160" s="3" t="s">
        <v>6</v>
      </c>
    </row>
    <row r="1161" spans="1:8">
      <c r="A1161" s="18" t="s">
        <v>523</v>
      </c>
      <c r="B1161" s="14" t="s">
        <v>524</v>
      </c>
      <c r="C1161" s="5" t="s">
        <v>525</v>
      </c>
      <c r="D1161" s="5" t="s">
        <v>526</v>
      </c>
      <c r="E1161" s="6" t="s">
        <v>527</v>
      </c>
      <c r="F1161" s="6" t="s">
        <v>528</v>
      </c>
      <c r="G1161" s="6" t="s">
        <v>529</v>
      </c>
      <c r="H1161" s="23" t="s">
        <v>530</v>
      </c>
    </row>
    <row r="1162" spans="1:8">
      <c r="G1162" s="2" t="s">
        <v>534</v>
      </c>
      <c r="H1162" s="27">
        <f>TRUNC(SUM(H1157:H1161),2)</f>
        <v>33.200000000000003</v>
      </c>
    </row>
    <row r="1164" spans="1:8">
      <c r="A1164" s="17" t="s">
        <v>450</v>
      </c>
      <c r="B1164" s="13" t="s">
        <v>455</v>
      </c>
      <c r="C1164" s="3" t="s">
        <v>6</v>
      </c>
    </row>
    <row r="1165" spans="1:8">
      <c r="A1165" s="18" t="s">
        <v>523</v>
      </c>
      <c r="B1165" s="14" t="s">
        <v>524</v>
      </c>
      <c r="C1165" s="5" t="s">
        <v>525</v>
      </c>
      <c r="D1165" s="5" t="s">
        <v>526</v>
      </c>
      <c r="E1165" s="6" t="s">
        <v>527</v>
      </c>
      <c r="F1165" s="6" t="s">
        <v>528</v>
      </c>
      <c r="G1165" s="6" t="s">
        <v>529</v>
      </c>
      <c r="H1165" s="23" t="s">
        <v>530</v>
      </c>
    </row>
    <row r="1166" spans="1:8">
      <c r="G1166" s="2" t="s">
        <v>534</v>
      </c>
      <c r="H1166" s="27">
        <f>TRUNC(SUM(H1157:H1165),2)</f>
        <v>66.400000000000006</v>
      </c>
    </row>
    <row r="1168" spans="1:8">
      <c r="A1168" s="17" t="s">
        <v>451</v>
      </c>
      <c r="B1168" s="13" t="s">
        <v>510</v>
      </c>
      <c r="C1168" s="3" t="s">
        <v>6</v>
      </c>
    </row>
    <row r="1169" spans="1:8">
      <c r="A1169" s="18" t="s">
        <v>523</v>
      </c>
      <c r="B1169" s="14" t="s">
        <v>524</v>
      </c>
      <c r="C1169" s="5" t="s">
        <v>525</v>
      </c>
      <c r="D1169" s="5" t="s">
        <v>526</v>
      </c>
      <c r="E1169" s="6" t="s">
        <v>527</v>
      </c>
      <c r="F1169" s="6" t="s">
        <v>528</v>
      </c>
      <c r="G1169" s="6" t="s">
        <v>529</v>
      </c>
      <c r="H1169" s="23" t="s">
        <v>530</v>
      </c>
    </row>
    <row r="1170" spans="1:8">
      <c r="G1170" s="2" t="s">
        <v>534</v>
      </c>
      <c r="H1170" s="27">
        <f>TRUNC(SUM(H1157:H1169),2)</f>
        <v>132.80000000000001</v>
      </c>
    </row>
    <row r="1172" spans="1:8" ht="30">
      <c r="A1172" s="17" t="s">
        <v>452</v>
      </c>
      <c r="B1172" s="13" t="s">
        <v>511</v>
      </c>
      <c r="C1172" s="3" t="s">
        <v>6</v>
      </c>
    </row>
    <row r="1173" spans="1:8">
      <c r="A1173" s="18" t="s">
        <v>523</v>
      </c>
      <c r="B1173" s="14" t="s">
        <v>524</v>
      </c>
      <c r="C1173" s="5" t="s">
        <v>525</v>
      </c>
      <c r="D1173" s="5" t="s">
        <v>526</v>
      </c>
      <c r="E1173" s="6" t="s">
        <v>527</v>
      </c>
      <c r="F1173" s="6" t="s">
        <v>528</v>
      </c>
      <c r="G1173" s="6" t="s">
        <v>529</v>
      </c>
      <c r="H1173" s="23" t="s">
        <v>530</v>
      </c>
    </row>
    <row r="1174" spans="1:8">
      <c r="G1174" s="2" t="s">
        <v>534</v>
      </c>
      <c r="H1174" s="27">
        <f>TRUNC(SUM(H1157:H1173),2)</f>
        <v>265.60000000000002</v>
      </c>
    </row>
    <row r="1176" spans="1:8" ht="75">
      <c r="A1176" s="17" t="s">
        <v>331</v>
      </c>
      <c r="B1176" s="13" t="s">
        <v>332</v>
      </c>
      <c r="C1176" s="3" t="s">
        <v>19</v>
      </c>
    </row>
    <row r="1177" spans="1:8">
      <c r="A1177" s="18" t="s">
        <v>523</v>
      </c>
      <c r="B1177" s="14" t="s">
        <v>524</v>
      </c>
      <c r="C1177" s="5" t="s">
        <v>525</v>
      </c>
      <c r="D1177" s="5" t="s">
        <v>526</v>
      </c>
      <c r="E1177" s="6" t="s">
        <v>527</v>
      </c>
      <c r="F1177" s="6" t="s">
        <v>528</v>
      </c>
      <c r="G1177" s="6" t="s">
        <v>529</v>
      </c>
      <c r="H1177" s="23" t="s">
        <v>530</v>
      </c>
    </row>
    <row r="1178" spans="1:8">
      <c r="A1178" s="19" t="s">
        <v>563</v>
      </c>
      <c r="B1178" s="15" t="s">
        <v>564</v>
      </c>
      <c r="C1178" s="4" t="s">
        <v>13</v>
      </c>
      <c r="D1178" s="4">
        <v>14.36</v>
      </c>
      <c r="E1178" s="1">
        <v>0.83</v>
      </c>
      <c r="F1178" s="1">
        <v>3</v>
      </c>
      <c r="G1178" s="1">
        <f>E1178*(1+F1178/100)</f>
        <v>0.85489999999999999</v>
      </c>
      <c r="H1178" s="22">
        <f>G1178*D1178</f>
        <v>12.276363999999999</v>
      </c>
    </row>
    <row r="1179" spans="1:8">
      <c r="A1179" s="19" t="s">
        <v>543</v>
      </c>
      <c r="B1179" s="15" t="s">
        <v>544</v>
      </c>
      <c r="C1179" s="4" t="s">
        <v>13</v>
      </c>
      <c r="D1179" s="4">
        <v>10.49</v>
      </c>
      <c r="E1179" s="1">
        <v>0.83</v>
      </c>
      <c r="F1179" s="1">
        <v>3</v>
      </c>
      <c r="G1179" s="1">
        <f>E1179*(1+F1179/100)</f>
        <v>0.85489999999999999</v>
      </c>
      <c r="H1179" s="22">
        <f>G1179*D1179</f>
        <v>8.9679009999999995</v>
      </c>
    </row>
    <row r="1180" spans="1:8">
      <c r="A1180" s="19" t="s">
        <v>1067</v>
      </c>
      <c r="B1180" s="15" t="s">
        <v>532</v>
      </c>
      <c r="C1180" s="4" t="s">
        <v>0</v>
      </c>
      <c r="D1180" s="4">
        <v>279.23</v>
      </c>
      <c r="E1180" s="1">
        <v>1</v>
      </c>
      <c r="F1180" s="1">
        <v>0</v>
      </c>
      <c r="G1180" s="1">
        <f>E1180*(1+F1180/100)</f>
        <v>1</v>
      </c>
      <c r="H1180" s="22">
        <f>G1180*D1180</f>
        <v>279.23</v>
      </c>
    </row>
    <row r="1181" spans="1:8">
      <c r="A1181" s="19" t="s">
        <v>669</v>
      </c>
      <c r="B1181" s="15" t="s">
        <v>670</v>
      </c>
      <c r="C1181" s="4" t="s">
        <v>19</v>
      </c>
      <c r="D1181" s="4">
        <v>36.383600000000001</v>
      </c>
      <c r="E1181" s="1">
        <v>1</v>
      </c>
      <c r="F1181" s="1">
        <v>0</v>
      </c>
      <c r="G1181" s="1">
        <f>E1181*(1+F1181/100)</f>
        <v>1</v>
      </c>
      <c r="H1181" s="22">
        <f>G1181*D1181</f>
        <v>36.383600000000001</v>
      </c>
    </row>
    <row r="1182" spans="1:8">
      <c r="A1182" s="19" t="s">
        <v>1068</v>
      </c>
      <c r="B1182" s="15" t="s">
        <v>1069</v>
      </c>
      <c r="C1182" s="4" t="s">
        <v>16</v>
      </c>
      <c r="D1182" s="4">
        <v>1225.7988</v>
      </c>
      <c r="E1182" s="1">
        <v>2.5000000000000001E-2</v>
      </c>
      <c r="F1182" s="1">
        <v>0</v>
      </c>
      <c r="G1182" s="1">
        <f>E1182*(1+F1182/100)</f>
        <v>2.5000000000000001E-2</v>
      </c>
      <c r="H1182" s="22">
        <f>G1182*D1182</f>
        <v>30.644970000000001</v>
      </c>
    </row>
    <row r="1183" spans="1:8">
      <c r="G1183" s="2" t="s">
        <v>534</v>
      </c>
      <c r="H1183" s="27">
        <f>TRUNC(SUM(H1178:H1182),2)</f>
        <v>367.5</v>
      </c>
    </row>
    <row r="1185" spans="1:8" ht="30">
      <c r="A1185" s="17" t="s">
        <v>453</v>
      </c>
      <c r="B1185" s="13" t="s">
        <v>512</v>
      </c>
      <c r="C1185" s="3" t="s">
        <v>6</v>
      </c>
    </row>
    <row r="1186" spans="1:8">
      <c r="A1186" s="18" t="s">
        <v>523</v>
      </c>
      <c r="B1186" s="14" t="s">
        <v>524</v>
      </c>
      <c r="C1186" s="5" t="s">
        <v>525</v>
      </c>
      <c r="D1186" s="5" t="s">
        <v>526</v>
      </c>
      <c r="E1186" s="6" t="s">
        <v>527</v>
      </c>
      <c r="F1186" s="6" t="s">
        <v>528</v>
      </c>
      <c r="G1186" s="6" t="s">
        <v>529</v>
      </c>
      <c r="H1186" s="23" t="s">
        <v>530</v>
      </c>
    </row>
    <row r="1187" spans="1:8">
      <c r="G1187" s="2" t="s">
        <v>534</v>
      </c>
      <c r="H1187" s="27">
        <f>TRUNC(SUM(H1178:H1186),2)</f>
        <v>735</v>
      </c>
    </row>
    <row r="1189" spans="1:8">
      <c r="A1189" s="17" t="s">
        <v>454</v>
      </c>
      <c r="B1189" s="13" t="s">
        <v>513</v>
      </c>
      <c r="C1189" s="3" t="s">
        <v>6</v>
      </c>
    </row>
    <row r="1190" spans="1:8">
      <c r="A1190" s="18" t="s">
        <v>523</v>
      </c>
      <c r="B1190" s="14" t="s">
        <v>524</v>
      </c>
      <c r="C1190" s="5" t="s">
        <v>525</v>
      </c>
      <c r="D1190" s="5" t="s">
        <v>526</v>
      </c>
      <c r="E1190" s="6" t="s">
        <v>527</v>
      </c>
      <c r="F1190" s="6" t="s">
        <v>528</v>
      </c>
      <c r="G1190" s="6" t="s">
        <v>529</v>
      </c>
      <c r="H1190" s="23" t="s">
        <v>530</v>
      </c>
    </row>
    <row r="1191" spans="1:8">
      <c r="G1191" s="2" t="s">
        <v>534</v>
      </c>
      <c r="H1191" s="27">
        <f>TRUNC(SUM(H1178:H1190),2)</f>
        <v>1470</v>
      </c>
    </row>
    <row r="1193" spans="1:8" ht="75">
      <c r="A1193" s="17" t="s">
        <v>313</v>
      </c>
      <c r="B1193" s="13" t="s">
        <v>314</v>
      </c>
      <c r="C1193" s="3" t="s">
        <v>6</v>
      </c>
    </row>
    <row r="1194" spans="1:8">
      <c r="A1194" s="18" t="s">
        <v>523</v>
      </c>
      <c r="B1194" s="14" t="s">
        <v>524</v>
      </c>
      <c r="C1194" s="5" t="s">
        <v>525</v>
      </c>
      <c r="D1194" s="5" t="s">
        <v>526</v>
      </c>
      <c r="E1194" s="6" t="s">
        <v>527</v>
      </c>
      <c r="F1194" s="6" t="s">
        <v>528</v>
      </c>
      <c r="G1194" s="6" t="s">
        <v>529</v>
      </c>
      <c r="H1194" s="23" t="s">
        <v>530</v>
      </c>
    </row>
    <row r="1195" spans="1:8">
      <c r="A1195" s="19" t="s">
        <v>1070</v>
      </c>
      <c r="B1195" s="15" t="s">
        <v>1071</v>
      </c>
      <c r="C1195" s="4" t="s">
        <v>6</v>
      </c>
      <c r="D1195" s="4">
        <v>71.66</v>
      </c>
      <c r="E1195" s="1">
        <v>1</v>
      </c>
      <c r="F1195" s="1">
        <v>0</v>
      </c>
      <c r="G1195" s="1">
        <f>E1195*(1+F1195/100)</f>
        <v>1</v>
      </c>
      <c r="H1195" s="22">
        <f>G1195*D1195</f>
        <v>71.66</v>
      </c>
    </row>
    <row r="1196" spans="1:8">
      <c r="A1196" s="19" t="s">
        <v>1072</v>
      </c>
      <c r="B1196" s="15" t="s">
        <v>1073</v>
      </c>
      <c r="C1196" s="4" t="s">
        <v>6</v>
      </c>
      <c r="D1196" s="4">
        <v>26.85</v>
      </c>
      <c r="E1196" s="1">
        <v>1</v>
      </c>
      <c r="F1196" s="1">
        <v>0</v>
      </c>
      <c r="G1196" s="1">
        <f>E1196*(1+F1196/100)</f>
        <v>1</v>
      </c>
      <c r="H1196" s="22">
        <f>G1196*D1196</f>
        <v>26.85</v>
      </c>
    </row>
    <row r="1197" spans="1:8">
      <c r="A1197" s="19" t="s">
        <v>1074</v>
      </c>
      <c r="B1197" s="15" t="s">
        <v>1075</v>
      </c>
      <c r="C1197" s="4" t="s">
        <v>6</v>
      </c>
      <c r="D1197" s="4">
        <v>44.99</v>
      </c>
      <c r="E1197" s="1">
        <v>1</v>
      </c>
      <c r="F1197" s="1">
        <v>0</v>
      </c>
      <c r="G1197" s="1">
        <f>E1197*(1+F1197/100)</f>
        <v>1</v>
      </c>
      <c r="H1197" s="22">
        <f>G1197*D1197</f>
        <v>44.99</v>
      </c>
    </row>
    <row r="1198" spans="1:8">
      <c r="A1198" s="19" t="s">
        <v>1076</v>
      </c>
      <c r="B1198" s="15" t="s">
        <v>1077</v>
      </c>
      <c r="C1198" s="4" t="s">
        <v>6</v>
      </c>
      <c r="D1198" s="4">
        <v>205.8</v>
      </c>
      <c r="E1198" s="1">
        <v>1</v>
      </c>
      <c r="F1198" s="1">
        <v>0</v>
      </c>
      <c r="G1198" s="1">
        <f>E1198*(1+F1198/100)</f>
        <v>1</v>
      </c>
      <c r="H1198" s="22">
        <f>G1198*D1198</f>
        <v>205.8</v>
      </c>
    </row>
    <row r="1199" spans="1:8">
      <c r="A1199" s="19" t="s">
        <v>1078</v>
      </c>
      <c r="B1199" s="15" t="s">
        <v>1079</v>
      </c>
      <c r="C1199" s="4" t="s">
        <v>6</v>
      </c>
      <c r="D1199" s="4">
        <v>16.78</v>
      </c>
      <c r="E1199" s="1">
        <v>1</v>
      </c>
      <c r="F1199" s="1">
        <v>0</v>
      </c>
      <c r="G1199" s="1">
        <f>E1199*(1+F1199/100)</f>
        <v>1</v>
      </c>
      <c r="H1199" s="22">
        <f>G1199*D1199</f>
        <v>16.78</v>
      </c>
    </row>
    <row r="1200" spans="1:8">
      <c r="G1200" s="2" t="s">
        <v>534</v>
      </c>
      <c r="H1200" s="27">
        <f>TRUNC(SUM(H1195:H1199),2)</f>
        <v>366.08</v>
      </c>
    </row>
    <row r="1202" spans="1:8" ht="60">
      <c r="A1202" s="17" t="s">
        <v>263</v>
      </c>
      <c r="B1202" s="13" t="s">
        <v>264</v>
      </c>
      <c r="C1202" s="3" t="s">
        <v>6</v>
      </c>
    </row>
    <row r="1203" spans="1:8">
      <c r="A1203" s="18" t="s">
        <v>523</v>
      </c>
      <c r="B1203" s="14" t="s">
        <v>524</v>
      </c>
      <c r="C1203" s="5" t="s">
        <v>525</v>
      </c>
      <c r="D1203" s="5" t="s">
        <v>526</v>
      </c>
      <c r="E1203" s="6" t="s">
        <v>527</v>
      </c>
      <c r="F1203" s="6" t="s">
        <v>528</v>
      </c>
      <c r="G1203" s="6" t="s">
        <v>529</v>
      </c>
      <c r="H1203" s="23" t="s">
        <v>530</v>
      </c>
    </row>
    <row r="1204" spans="1:8">
      <c r="A1204" s="19" t="s">
        <v>565</v>
      </c>
      <c r="B1204" s="15" t="s">
        <v>566</v>
      </c>
      <c r="C1204" s="4" t="s">
        <v>13</v>
      </c>
      <c r="D1204" s="4">
        <v>15.46</v>
      </c>
      <c r="E1204" s="1">
        <v>4.5</v>
      </c>
      <c r="F1204" s="1">
        <v>3</v>
      </c>
      <c r="G1204" s="1">
        <f t="shared" ref="G1204:G1216" si="53">E1204*(1+F1204/100)</f>
        <v>4.6349999999999998</v>
      </c>
      <c r="H1204" s="22">
        <f t="shared" ref="H1204:H1216" si="54">G1204*D1204</f>
        <v>71.6571</v>
      </c>
    </row>
    <row r="1205" spans="1:8">
      <c r="A1205" s="19" t="s">
        <v>543</v>
      </c>
      <c r="B1205" s="15" t="s">
        <v>544</v>
      </c>
      <c r="C1205" s="4" t="s">
        <v>13</v>
      </c>
      <c r="D1205" s="4">
        <v>10.49</v>
      </c>
      <c r="E1205" s="1">
        <v>5.5</v>
      </c>
      <c r="F1205" s="1">
        <v>3</v>
      </c>
      <c r="G1205" s="1">
        <f t="shared" si="53"/>
        <v>5.665</v>
      </c>
      <c r="H1205" s="22">
        <f t="shared" si="54"/>
        <v>59.425850000000004</v>
      </c>
    </row>
    <row r="1206" spans="1:8">
      <c r="A1206" s="19" t="s">
        <v>718</v>
      </c>
      <c r="B1206" s="15" t="s">
        <v>719</v>
      </c>
      <c r="C1206" s="4" t="s">
        <v>6</v>
      </c>
      <c r="D1206" s="4">
        <v>2.73</v>
      </c>
      <c r="E1206" s="1">
        <v>0.25</v>
      </c>
      <c r="F1206" s="1">
        <v>0</v>
      </c>
      <c r="G1206" s="1">
        <f t="shared" si="53"/>
        <v>0.25</v>
      </c>
      <c r="H1206" s="22">
        <f t="shared" si="54"/>
        <v>0.6825</v>
      </c>
    </row>
    <row r="1207" spans="1:8">
      <c r="A1207" s="19" t="s">
        <v>808</v>
      </c>
      <c r="B1207" s="15" t="s">
        <v>809</v>
      </c>
      <c r="C1207" s="4" t="s">
        <v>6</v>
      </c>
      <c r="D1207" s="4">
        <v>0.72</v>
      </c>
      <c r="E1207" s="1">
        <v>0.5</v>
      </c>
      <c r="F1207" s="1">
        <v>0</v>
      </c>
      <c r="G1207" s="1">
        <f t="shared" si="53"/>
        <v>0.5</v>
      </c>
      <c r="H1207" s="22">
        <f t="shared" si="54"/>
        <v>0.36</v>
      </c>
    </row>
    <row r="1208" spans="1:8">
      <c r="A1208" s="19" t="s">
        <v>1080</v>
      </c>
      <c r="B1208" s="15" t="s">
        <v>1081</v>
      </c>
      <c r="C1208" s="4" t="s">
        <v>6</v>
      </c>
      <c r="D1208" s="4">
        <v>19.04</v>
      </c>
      <c r="E1208" s="1">
        <v>0.5</v>
      </c>
      <c r="F1208" s="1">
        <v>0</v>
      </c>
      <c r="G1208" s="1">
        <f t="shared" si="53"/>
        <v>0.5</v>
      </c>
      <c r="H1208" s="22">
        <f t="shared" si="54"/>
        <v>9.52</v>
      </c>
    </row>
    <row r="1209" spans="1:8">
      <c r="A1209" s="19" t="s">
        <v>746</v>
      </c>
      <c r="B1209" s="15" t="s">
        <v>747</v>
      </c>
      <c r="C1209" s="4" t="s">
        <v>6</v>
      </c>
      <c r="D1209" s="4">
        <v>2.16</v>
      </c>
      <c r="E1209" s="1">
        <v>1</v>
      </c>
      <c r="F1209" s="1">
        <v>0</v>
      </c>
      <c r="G1209" s="1">
        <f t="shared" si="53"/>
        <v>1</v>
      </c>
      <c r="H1209" s="22">
        <f t="shared" si="54"/>
        <v>2.16</v>
      </c>
    </row>
    <row r="1210" spans="1:8">
      <c r="A1210" s="19" t="s">
        <v>1082</v>
      </c>
      <c r="B1210" s="15" t="s">
        <v>1083</v>
      </c>
      <c r="C1210" s="4" t="s">
        <v>6</v>
      </c>
      <c r="D1210" s="4">
        <v>0.55000000000000004</v>
      </c>
      <c r="E1210" s="1">
        <v>3</v>
      </c>
      <c r="F1210" s="1">
        <v>0</v>
      </c>
      <c r="G1210" s="1">
        <f t="shared" si="53"/>
        <v>3</v>
      </c>
      <c r="H1210" s="22">
        <f t="shared" si="54"/>
        <v>1.6500000000000001</v>
      </c>
    </row>
    <row r="1211" spans="1:8">
      <c r="A1211" s="19" t="s">
        <v>1029</v>
      </c>
      <c r="B1211" s="15" t="s">
        <v>1030</v>
      </c>
      <c r="C1211" s="4" t="s">
        <v>6</v>
      </c>
      <c r="D1211" s="4">
        <v>4.13</v>
      </c>
      <c r="E1211" s="1">
        <v>1</v>
      </c>
      <c r="F1211" s="1">
        <v>0</v>
      </c>
      <c r="G1211" s="1">
        <f t="shared" si="53"/>
        <v>1</v>
      </c>
      <c r="H1211" s="22">
        <f t="shared" si="54"/>
        <v>4.13</v>
      </c>
    </row>
    <row r="1212" spans="1:8">
      <c r="A1212" s="19" t="s">
        <v>1031</v>
      </c>
      <c r="B1212" s="15" t="s">
        <v>1032</v>
      </c>
      <c r="C1212" s="4" t="s">
        <v>6</v>
      </c>
      <c r="D1212" s="4">
        <v>7.4</v>
      </c>
      <c r="E1212" s="1">
        <v>0.5</v>
      </c>
      <c r="F1212" s="1">
        <v>0</v>
      </c>
      <c r="G1212" s="1">
        <f t="shared" si="53"/>
        <v>0.5</v>
      </c>
      <c r="H1212" s="22">
        <f t="shared" si="54"/>
        <v>3.7</v>
      </c>
    </row>
    <row r="1213" spans="1:8">
      <c r="A1213" s="19" t="s">
        <v>1010</v>
      </c>
      <c r="B1213" s="15" t="s">
        <v>1011</v>
      </c>
      <c r="C1213" s="4" t="s">
        <v>6</v>
      </c>
      <c r="D1213" s="4">
        <v>14.82</v>
      </c>
      <c r="E1213" s="1">
        <v>0.04</v>
      </c>
      <c r="F1213" s="1">
        <v>0</v>
      </c>
      <c r="G1213" s="1">
        <f t="shared" si="53"/>
        <v>0.04</v>
      </c>
      <c r="H1213" s="22">
        <f t="shared" si="54"/>
        <v>0.59279999999999999</v>
      </c>
    </row>
    <row r="1214" spans="1:8">
      <c r="A1214" s="19" t="s">
        <v>1049</v>
      </c>
      <c r="B1214" s="15" t="s">
        <v>1050</v>
      </c>
      <c r="C1214" s="4" t="s">
        <v>6</v>
      </c>
      <c r="D1214" s="4">
        <v>0.55000000000000004</v>
      </c>
      <c r="E1214" s="1">
        <v>1</v>
      </c>
      <c r="F1214" s="1">
        <v>0</v>
      </c>
      <c r="G1214" s="1">
        <f t="shared" si="53"/>
        <v>1</v>
      </c>
      <c r="H1214" s="22">
        <f t="shared" si="54"/>
        <v>0.55000000000000004</v>
      </c>
    </row>
    <row r="1215" spans="1:8">
      <c r="A1215" s="19" t="s">
        <v>1051</v>
      </c>
      <c r="B1215" s="15" t="s">
        <v>1052</v>
      </c>
      <c r="C1215" s="4" t="s">
        <v>6</v>
      </c>
      <c r="D1215" s="4">
        <v>0.27</v>
      </c>
      <c r="E1215" s="1">
        <v>1</v>
      </c>
      <c r="F1215" s="1">
        <v>0</v>
      </c>
      <c r="G1215" s="1">
        <f t="shared" si="53"/>
        <v>1</v>
      </c>
      <c r="H1215" s="22">
        <f t="shared" si="54"/>
        <v>0.27</v>
      </c>
    </row>
    <row r="1216" spans="1:8">
      <c r="A1216" s="19" t="s">
        <v>1053</v>
      </c>
      <c r="B1216" s="15" t="s">
        <v>1054</v>
      </c>
      <c r="C1216" s="4" t="s">
        <v>6</v>
      </c>
      <c r="D1216" s="4">
        <v>2.82</v>
      </c>
      <c r="E1216" s="1">
        <v>1</v>
      </c>
      <c r="F1216" s="1">
        <v>0</v>
      </c>
      <c r="G1216" s="1">
        <f t="shared" si="53"/>
        <v>1</v>
      </c>
      <c r="H1216" s="22">
        <f t="shared" si="54"/>
        <v>2.82</v>
      </c>
    </row>
    <row r="1217" spans="1:8">
      <c r="G1217" s="2" t="s">
        <v>534</v>
      </c>
      <c r="H1217" s="27">
        <f>TRUNC(SUM(H1204:H1216),2)</f>
        <v>157.51</v>
      </c>
    </row>
    <row r="1219" spans="1:8" ht="90">
      <c r="A1219" s="17" t="s">
        <v>235</v>
      </c>
      <c r="B1219" s="13" t="s">
        <v>236</v>
      </c>
      <c r="C1219" s="3" t="s">
        <v>6</v>
      </c>
    </row>
    <row r="1220" spans="1:8">
      <c r="A1220" s="18" t="s">
        <v>523</v>
      </c>
      <c r="B1220" s="14" t="s">
        <v>524</v>
      </c>
      <c r="C1220" s="5" t="s">
        <v>525</v>
      </c>
      <c r="D1220" s="5" t="s">
        <v>526</v>
      </c>
      <c r="E1220" s="6" t="s">
        <v>527</v>
      </c>
      <c r="F1220" s="6" t="s">
        <v>528</v>
      </c>
      <c r="G1220" s="6" t="s">
        <v>529</v>
      </c>
      <c r="H1220" s="23" t="s">
        <v>530</v>
      </c>
    </row>
    <row r="1221" spans="1:8">
      <c r="A1221" s="19" t="s">
        <v>563</v>
      </c>
      <c r="B1221" s="15" t="s">
        <v>564</v>
      </c>
      <c r="C1221" s="4" t="s">
        <v>13</v>
      </c>
      <c r="D1221" s="4">
        <v>14.36</v>
      </c>
      <c r="E1221" s="1">
        <v>3.3</v>
      </c>
      <c r="F1221" s="1">
        <v>3</v>
      </c>
      <c r="G1221" s="1">
        <f t="shared" ref="G1221:G1235" si="55">E1221*(1+F1221/100)</f>
        <v>3.399</v>
      </c>
      <c r="H1221" s="22">
        <f t="shared" ref="H1221:H1235" si="56">G1221*D1221</f>
        <v>48.809640000000002</v>
      </c>
    </row>
    <row r="1222" spans="1:8">
      <c r="A1222" s="19" t="s">
        <v>869</v>
      </c>
      <c r="B1222" s="15" t="s">
        <v>870</v>
      </c>
      <c r="C1222" s="4" t="s">
        <v>13</v>
      </c>
      <c r="D1222" s="4">
        <v>14.36</v>
      </c>
      <c r="E1222" s="1">
        <v>0.41</v>
      </c>
      <c r="F1222" s="1">
        <v>3</v>
      </c>
      <c r="G1222" s="1">
        <f t="shared" si="55"/>
        <v>0.42230000000000001</v>
      </c>
      <c r="H1222" s="22">
        <f t="shared" si="56"/>
        <v>6.064228</v>
      </c>
    </row>
    <row r="1223" spans="1:8">
      <c r="A1223" s="19" t="s">
        <v>543</v>
      </c>
      <c r="B1223" s="15" t="s">
        <v>544</v>
      </c>
      <c r="C1223" s="4" t="s">
        <v>13</v>
      </c>
      <c r="D1223" s="4">
        <v>10.49</v>
      </c>
      <c r="E1223" s="1">
        <v>15.44</v>
      </c>
      <c r="F1223" s="1">
        <v>3</v>
      </c>
      <c r="G1223" s="1">
        <f t="shared" si="55"/>
        <v>15.9032</v>
      </c>
      <c r="H1223" s="22">
        <f t="shared" si="56"/>
        <v>166.824568</v>
      </c>
    </row>
    <row r="1224" spans="1:8">
      <c r="A1224" s="19" t="s">
        <v>684</v>
      </c>
      <c r="B1224" s="15" t="s">
        <v>685</v>
      </c>
      <c r="C1224" s="4" t="s">
        <v>13</v>
      </c>
      <c r="D1224" s="4">
        <v>15.46</v>
      </c>
      <c r="E1224" s="1">
        <v>7.4</v>
      </c>
      <c r="F1224" s="1">
        <v>3</v>
      </c>
      <c r="G1224" s="1">
        <f t="shared" si="55"/>
        <v>7.6220000000000008</v>
      </c>
      <c r="H1224" s="22">
        <f t="shared" si="56"/>
        <v>117.83612000000002</v>
      </c>
    </row>
    <row r="1225" spans="1:8">
      <c r="A1225" s="19" t="s">
        <v>891</v>
      </c>
      <c r="B1225" s="15" t="s">
        <v>892</v>
      </c>
      <c r="C1225" s="4" t="s">
        <v>112</v>
      </c>
      <c r="D1225" s="4">
        <v>3.26</v>
      </c>
      <c r="E1225" s="1">
        <v>0.03</v>
      </c>
      <c r="F1225" s="1">
        <v>0</v>
      </c>
      <c r="G1225" s="1">
        <f t="shared" si="55"/>
        <v>0.03</v>
      </c>
      <c r="H1225" s="22">
        <f t="shared" si="56"/>
        <v>9.7799999999999984E-2</v>
      </c>
    </row>
    <row r="1226" spans="1:8">
      <c r="A1226" s="19" t="s">
        <v>686</v>
      </c>
      <c r="B1226" s="15" t="s">
        <v>687</v>
      </c>
      <c r="C1226" s="4" t="s">
        <v>112</v>
      </c>
      <c r="D1226" s="4">
        <v>2.83</v>
      </c>
      <c r="E1226" s="1">
        <v>3.6</v>
      </c>
      <c r="F1226" s="1">
        <v>0</v>
      </c>
      <c r="G1226" s="1">
        <f t="shared" si="55"/>
        <v>3.6</v>
      </c>
      <c r="H1226" s="22">
        <f t="shared" si="56"/>
        <v>10.188000000000001</v>
      </c>
    </row>
    <row r="1227" spans="1:8">
      <c r="A1227" s="19" t="s">
        <v>911</v>
      </c>
      <c r="B1227" s="15" t="s">
        <v>912</v>
      </c>
      <c r="C1227" s="4" t="s">
        <v>112</v>
      </c>
      <c r="D1227" s="4">
        <v>3.9521999999999999</v>
      </c>
      <c r="E1227" s="1">
        <v>3.5</v>
      </c>
      <c r="F1227" s="1">
        <v>0</v>
      </c>
      <c r="G1227" s="1">
        <f t="shared" si="55"/>
        <v>3.5</v>
      </c>
      <c r="H1227" s="22">
        <f t="shared" si="56"/>
        <v>13.832699999999999</v>
      </c>
    </row>
    <row r="1228" spans="1:8">
      <c r="A1228" s="19" t="s">
        <v>1084</v>
      </c>
      <c r="B1228" s="15" t="s">
        <v>1085</v>
      </c>
      <c r="C1228" s="4" t="s">
        <v>112</v>
      </c>
      <c r="D1228" s="4">
        <v>4.22</v>
      </c>
      <c r="E1228" s="1">
        <v>3</v>
      </c>
      <c r="F1228" s="1">
        <v>0</v>
      </c>
      <c r="G1228" s="1">
        <f t="shared" si="55"/>
        <v>3</v>
      </c>
      <c r="H1228" s="22">
        <f t="shared" si="56"/>
        <v>12.66</v>
      </c>
    </row>
    <row r="1229" spans="1:8">
      <c r="A1229" s="19" t="s">
        <v>831</v>
      </c>
      <c r="B1229" s="15" t="s">
        <v>832</v>
      </c>
      <c r="C1229" s="4" t="s">
        <v>3</v>
      </c>
      <c r="D1229" s="4">
        <v>4.91</v>
      </c>
      <c r="E1229" s="1">
        <v>1.4</v>
      </c>
      <c r="F1229" s="1">
        <v>0</v>
      </c>
      <c r="G1229" s="1">
        <f t="shared" si="55"/>
        <v>1.4</v>
      </c>
      <c r="H1229" s="22">
        <f t="shared" si="56"/>
        <v>6.8739999999999997</v>
      </c>
    </row>
    <row r="1230" spans="1:8">
      <c r="A1230" s="19" t="s">
        <v>569</v>
      </c>
      <c r="B1230" s="15" t="s">
        <v>570</v>
      </c>
      <c r="C1230" s="4" t="s">
        <v>6</v>
      </c>
      <c r="D1230" s="4">
        <v>0.4</v>
      </c>
      <c r="E1230" s="1">
        <v>35</v>
      </c>
      <c r="F1230" s="1">
        <v>0</v>
      </c>
      <c r="G1230" s="1">
        <f t="shared" si="55"/>
        <v>35</v>
      </c>
      <c r="H1230" s="22">
        <f t="shared" si="56"/>
        <v>14</v>
      </c>
    </row>
    <row r="1231" spans="1:8">
      <c r="A1231" s="19" t="s">
        <v>778</v>
      </c>
      <c r="B1231" s="15" t="s">
        <v>779</v>
      </c>
      <c r="C1231" s="4" t="s">
        <v>6</v>
      </c>
      <c r="D1231" s="4">
        <v>8.0500000000000007</v>
      </c>
      <c r="E1231" s="1">
        <v>1</v>
      </c>
      <c r="F1231" s="1">
        <v>0</v>
      </c>
      <c r="G1231" s="1">
        <f t="shared" si="55"/>
        <v>1</v>
      </c>
      <c r="H1231" s="22">
        <f t="shared" si="56"/>
        <v>8.0500000000000007</v>
      </c>
    </row>
    <row r="1232" spans="1:8">
      <c r="A1232" s="19" t="s">
        <v>782</v>
      </c>
      <c r="B1232" s="15" t="s">
        <v>783</v>
      </c>
      <c r="C1232" s="4" t="s">
        <v>6</v>
      </c>
      <c r="D1232" s="4">
        <v>2.83</v>
      </c>
      <c r="E1232" s="1">
        <v>1</v>
      </c>
      <c r="F1232" s="1">
        <v>0</v>
      </c>
      <c r="G1232" s="1">
        <f t="shared" si="55"/>
        <v>1</v>
      </c>
      <c r="H1232" s="22">
        <f t="shared" si="56"/>
        <v>2.83</v>
      </c>
    </row>
    <row r="1233" spans="1:8">
      <c r="A1233" s="19" t="s">
        <v>1086</v>
      </c>
      <c r="B1233" s="15" t="s">
        <v>1087</v>
      </c>
      <c r="C1233" s="4" t="s">
        <v>16</v>
      </c>
      <c r="D1233" s="4">
        <v>195.11320000000001</v>
      </c>
      <c r="E1233" s="1">
        <v>0.05</v>
      </c>
      <c r="F1233" s="1">
        <v>0</v>
      </c>
      <c r="G1233" s="1">
        <f t="shared" si="55"/>
        <v>0.05</v>
      </c>
      <c r="H1233" s="22">
        <f t="shared" si="56"/>
        <v>9.7556600000000007</v>
      </c>
    </row>
    <row r="1234" spans="1:8">
      <c r="A1234" s="19" t="s">
        <v>795</v>
      </c>
      <c r="B1234" s="15" t="s">
        <v>796</v>
      </c>
      <c r="C1234" s="4" t="s">
        <v>16</v>
      </c>
      <c r="D1234" s="4">
        <v>200.43600000000001</v>
      </c>
      <c r="E1234" s="1">
        <v>1.84E-2</v>
      </c>
      <c r="F1234" s="1">
        <v>0</v>
      </c>
      <c r="G1234" s="1">
        <f t="shared" si="55"/>
        <v>1.84E-2</v>
      </c>
      <c r="H1234" s="22">
        <f t="shared" si="56"/>
        <v>3.6880223999999999</v>
      </c>
    </row>
    <row r="1235" spans="1:8">
      <c r="A1235" s="19" t="s">
        <v>797</v>
      </c>
      <c r="B1235" s="15" t="s">
        <v>798</v>
      </c>
      <c r="C1235" s="4" t="s">
        <v>16</v>
      </c>
      <c r="D1235" s="4">
        <v>215.3715</v>
      </c>
      <c r="E1235" s="1">
        <v>2.9399999999999999E-2</v>
      </c>
      <c r="F1235" s="1">
        <v>0</v>
      </c>
      <c r="G1235" s="1">
        <f t="shared" si="55"/>
        <v>2.9399999999999999E-2</v>
      </c>
      <c r="H1235" s="22">
        <f t="shared" si="56"/>
        <v>6.3319220999999999</v>
      </c>
    </row>
    <row r="1236" spans="1:8">
      <c r="G1236" s="2" t="s">
        <v>534</v>
      </c>
      <c r="H1236" s="27">
        <f>TRUNC(SUM(H1221:H1235),2)</f>
        <v>427.84</v>
      </c>
    </row>
    <row r="1238" spans="1:8" ht="30">
      <c r="A1238" s="17" t="s">
        <v>212</v>
      </c>
      <c r="B1238" s="13" t="s">
        <v>213</v>
      </c>
      <c r="C1238" s="3" t="s">
        <v>19</v>
      </c>
    </row>
    <row r="1239" spans="1:8">
      <c r="A1239" s="18" t="s">
        <v>523</v>
      </c>
      <c r="B1239" s="14" t="s">
        <v>524</v>
      </c>
      <c r="C1239" s="5" t="s">
        <v>525</v>
      </c>
      <c r="D1239" s="5" t="s">
        <v>526</v>
      </c>
      <c r="E1239" s="6" t="s">
        <v>527</v>
      </c>
      <c r="F1239" s="6" t="s">
        <v>528</v>
      </c>
      <c r="G1239" s="6" t="s">
        <v>529</v>
      </c>
      <c r="H1239" s="23" t="s">
        <v>530</v>
      </c>
    </row>
    <row r="1240" spans="1:8">
      <c r="A1240" s="19" t="s">
        <v>555</v>
      </c>
      <c r="B1240" s="15" t="s">
        <v>556</v>
      </c>
      <c r="C1240" s="4" t="s">
        <v>13</v>
      </c>
      <c r="D1240" s="4">
        <v>15.46</v>
      </c>
      <c r="E1240" s="1">
        <v>2</v>
      </c>
      <c r="F1240" s="1">
        <v>3</v>
      </c>
      <c r="G1240" s="1">
        <f t="shared" ref="G1240:G1245" si="57">E1240*(1+F1240/100)</f>
        <v>2.06</v>
      </c>
      <c r="H1240" s="22">
        <f t="shared" ref="H1240:H1245" si="58">G1240*D1240</f>
        <v>31.847600000000003</v>
      </c>
    </row>
    <row r="1241" spans="1:8">
      <c r="A1241" s="19" t="s">
        <v>543</v>
      </c>
      <c r="B1241" s="15" t="s">
        <v>544</v>
      </c>
      <c r="C1241" s="4" t="s">
        <v>13</v>
      </c>
      <c r="D1241" s="4">
        <v>10.49</v>
      </c>
      <c r="E1241" s="1">
        <v>2</v>
      </c>
      <c r="F1241" s="1">
        <v>3</v>
      </c>
      <c r="G1241" s="1">
        <f t="shared" si="57"/>
        <v>2.06</v>
      </c>
      <c r="H1241" s="22">
        <f t="shared" si="58"/>
        <v>21.609400000000001</v>
      </c>
    </row>
    <row r="1242" spans="1:8">
      <c r="A1242" s="19" t="s">
        <v>1088</v>
      </c>
      <c r="B1242" s="15" t="s">
        <v>1089</v>
      </c>
      <c r="C1242" s="4" t="s">
        <v>19</v>
      </c>
      <c r="D1242" s="4">
        <v>97.5</v>
      </c>
      <c r="E1242" s="1">
        <v>1</v>
      </c>
      <c r="F1242" s="1">
        <v>3</v>
      </c>
      <c r="G1242" s="1">
        <f t="shared" si="57"/>
        <v>1.03</v>
      </c>
      <c r="H1242" s="22">
        <f t="shared" si="58"/>
        <v>100.425</v>
      </c>
    </row>
    <row r="1243" spans="1:8">
      <c r="A1243" s="19" t="s">
        <v>925</v>
      </c>
      <c r="B1243" s="15" t="s">
        <v>926</v>
      </c>
      <c r="C1243" s="4" t="s">
        <v>3</v>
      </c>
      <c r="D1243" s="4">
        <v>3.68</v>
      </c>
      <c r="E1243" s="1">
        <v>4.2</v>
      </c>
      <c r="F1243" s="1">
        <v>0</v>
      </c>
      <c r="G1243" s="1">
        <f t="shared" si="57"/>
        <v>4.2</v>
      </c>
      <c r="H1243" s="22">
        <f t="shared" si="58"/>
        <v>15.456000000000001</v>
      </c>
    </row>
    <row r="1244" spans="1:8">
      <c r="A1244" s="19" t="s">
        <v>1090</v>
      </c>
      <c r="B1244" s="15" t="s">
        <v>1091</v>
      </c>
      <c r="C1244" s="4" t="s">
        <v>6</v>
      </c>
      <c r="D1244" s="4">
        <v>0.05</v>
      </c>
      <c r="E1244" s="1">
        <v>8</v>
      </c>
      <c r="F1244" s="1">
        <v>0</v>
      </c>
      <c r="G1244" s="1">
        <f t="shared" si="57"/>
        <v>8</v>
      </c>
      <c r="H1244" s="22">
        <f t="shared" si="58"/>
        <v>0.4</v>
      </c>
    </row>
    <row r="1245" spans="1:8">
      <c r="A1245" s="19" t="s">
        <v>1092</v>
      </c>
      <c r="B1245" s="15" t="s">
        <v>1093</v>
      </c>
      <c r="C1245" s="4" t="s">
        <v>6</v>
      </c>
      <c r="D1245" s="4">
        <v>0.1</v>
      </c>
      <c r="E1245" s="1">
        <v>8</v>
      </c>
      <c r="F1245" s="1">
        <v>0</v>
      </c>
      <c r="G1245" s="1">
        <f t="shared" si="57"/>
        <v>8</v>
      </c>
      <c r="H1245" s="22">
        <f t="shared" si="58"/>
        <v>0.8</v>
      </c>
    </row>
    <row r="1246" spans="1:8">
      <c r="G1246" s="2" t="s">
        <v>534</v>
      </c>
      <c r="H1246" s="27">
        <f>TRUNC(SUM(H1240:H1245),2)</f>
        <v>170.53</v>
      </c>
    </row>
    <row r="1248" spans="1:8" ht="60">
      <c r="A1248" s="17" t="s">
        <v>277</v>
      </c>
      <c r="B1248" s="13" t="s">
        <v>278</v>
      </c>
      <c r="C1248" s="3" t="s">
        <v>6</v>
      </c>
    </row>
    <row r="1249" spans="1:8">
      <c r="A1249" s="18" t="s">
        <v>523</v>
      </c>
      <c r="B1249" s="14" t="s">
        <v>524</v>
      </c>
      <c r="C1249" s="5" t="s">
        <v>525</v>
      </c>
      <c r="D1249" s="5" t="s">
        <v>526</v>
      </c>
      <c r="E1249" s="6" t="s">
        <v>527</v>
      </c>
      <c r="F1249" s="6" t="s">
        <v>528</v>
      </c>
      <c r="G1249" s="6" t="s">
        <v>529</v>
      </c>
      <c r="H1249" s="23" t="s">
        <v>530</v>
      </c>
    </row>
    <row r="1250" spans="1:8">
      <c r="A1250" s="19" t="s">
        <v>565</v>
      </c>
      <c r="B1250" s="15" t="s">
        <v>566</v>
      </c>
      <c r="C1250" s="4" t="s">
        <v>13</v>
      </c>
      <c r="D1250" s="4">
        <v>15.46</v>
      </c>
      <c r="E1250" s="1">
        <v>2.5</v>
      </c>
      <c r="F1250" s="1">
        <v>3</v>
      </c>
      <c r="G1250" s="1">
        <f t="shared" ref="G1250:G1257" si="59">E1250*(1+F1250/100)</f>
        <v>2.5750000000000002</v>
      </c>
      <c r="H1250" s="22">
        <f t="shared" ref="H1250:H1257" si="60">G1250*D1250</f>
        <v>39.809500000000007</v>
      </c>
    </row>
    <row r="1251" spans="1:8">
      <c r="A1251" s="19" t="s">
        <v>543</v>
      </c>
      <c r="B1251" s="15" t="s">
        <v>544</v>
      </c>
      <c r="C1251" s="4" t="s">
        <v>13</v>
      </c>
      <c r="D1251" s="4">
        <v>10.49</v>
      </c>
      <c r="E1251" s="1">
        <v>3</v>
      </c>
      <c r="F1251" s="1">
        <v>3</v>
      </c>
      <c r="G1251" s="1">
        <f t="shared" si="59"/>
        <v>3.09</v>
      </c>
      <c r="H1251" s="22">
        <f t="shared" si="60"/>
        <v>32.414099999999998</v>
      </c>
    </row>
    <row r="1252" spans="1:8">
      <c r="A1252" s="19" t="s">
        <v>1041</v>
      </c>
      <c r="B1252" s="15" t="s">
        <v>1042</v>
      </c>
      <c r="C1252" s="4" t="s">
        <v>3</v>
      </c>
      <c r="D1252" s="4">
        <v>14.05</v>
      </c>
      <c r="E1252" s="1">
        <v>6</v>
      </c>
      <c r="F1252" s="1">
        <v>0</v>
      </c>
      <c r="G1252" s="1">
        <f t="shared" si="59"/>
        <v>6</v>
      </c>
      <c r="H1252" s="22">
        <f t="shared" si="60"/>
        <v>84.300000000000011</v>
      </c>
    </row>
    <row r="1253" spans="1:8">
      <c r="A1253" s="19" t="s">
        <v>1094</v>
      </c>
      <c r="B1253" s="15" t="s">
        <v>1095</v>
      </c>
      <c r="C1253" s="4" t="s">
        <v>6</v>
      </c>
      <c r="D1253" s="4">
        <v>1.39</v>
      </c>
      <c r="E1253" s="1">
        <v>1</v>
      </c>
      <c r="F1253" s="1">
        <v>0</v>
      </c>
      <c r="G1253" s="1">
        <f t="shared" si="59"/>
        <v>1</v>
      </c>
      <c r="H1253" s="22">
        <f t="shared" si="60"/>
        <v>1.39</v>
      </c>
    </row>
    <row r="1254" spans="1:8">
      <c r="A1254" s="19" t="s">
        <v>1043</v>
      </c>
      <c r="B1254" s="15" t="s">
        <v>1044</v>
      </c>
      <c r="C1254" s="4" t="s">
        <v>6</v>
      </c>
      <c r="D1254" s="4">
        <v>3.47</v>
      </c>
      <c r="E1254" s="1">
        <v>2</v>
      </c>
      <c r="F1254" s="1">
        <v>0</v>
      </c>
      <c r="G1254" s="1">
        <f t="shared" si="59"/>
        <v>2</v>
      </c>
      <c r="H1254" s="22">
        <f t="shared" si="60"/>
        <v>6.94</v>
      </c>
    </row>
    <row r="1255" spans="1:8">
      <c r="A1255" s="19" t="s">
        <v>1096</v>
      </c>
      <c r="B1255" s="15" t="s">
        <v>1097</v>
      </c>
      <c r="C1255" s="4" t="s">
        <v>6</v>
      </c>
      <c r="D1255" s="4">
        <v>3.67</v>
      </c>
      <c r="E1255" s="1">
        <v>1</v>
      </c>
      <c r="F1255" s="1">
        <v>0</v>
      </c>
      <c r="G1255" s="1">
        <f t="shared" si="59"/>
        <v>1</v>
      </c>
      <c r="H1255" s="22">
        <f t="shared" si="60"/>
        <v>3.67</v>
      </c>
    </row>
    <row r="1256" spans="1:8">
      <c r="A1256" s="19" t="s">
        <v>1045</v>
      </c>
      <c r="B1256" s="15" t="s">
        <v>1046</v>
      </c>
      <c r="C1256" s="4" t="s">
        <v>6</v>
      </c>
      <c r="D1256" s="4">
        <v>24.55</v>
      </c>
      <c r="E1256" s="1">
        <v>0.02</v>
      </c>
      <c r="F1256" s="1">
        <v>0</v>
      </c>
      <c r="G1256" s="1">
        <f t="shared" si="59"/>
        <v>0.02</v>
      </c>
      <c r="H1256" s="22">
        <f t="shared" si="60"/>
        <v>0.49100000000000005</v>
      </c>
    </row>
    <row r="1257" spans="1:8">
      <c r="A1257" s="19" t="s">
        <v>1047</v>
      </c>
      <c r="B1257" s="15" t="s">
        <v>1048</v>
      </c>
      <c r="C1257" s="4" t="s">
        <v>6</v>
      </c>
      <c r="D1257" s="4">
        <v>9.57</v>
      </c>
      <c r="E1257" s="1">
        <v>4.7000000000000002E-3</v>
      </c>
      <c r="F1257" s="1">
        <v>0</v>
      </c>
      <c r="G1257" s="1">
        <f t="shared" si="59"/>
        <v>4.7000000000000002E-3</v>
      </c>
      <c r="H1257" s="22">
        <f t="shared" si="60"/>
        <v>4.4979000000000005E-2</v>
      </c>
    </row>
    <row r="1258" spans="1:8">
      <c r="G1258" s="2" t="s">
        <v>534</v>
      </c>
      <c r="H1258" s="27">
        <f>TRUNC(SUM(H1250:H1257),2)</f>
        <v>169.05</v>
      </c>
    </row>
    <row r="1260" spans="1:8" ht="30">
      <c r="A1260" s="17" t="s">
        <v>327</v>
      </c>
      <c r="B1260" s="13" t="s">
        <v>328</v>
      </c>
      <c r="C1260" s="3" t="s">
        <v>6</v>
      </c>
    </row>
    <row r="1261" spans="1:8">
      <c r="A1261" s="18" t="s">
        <v>523</v>
      </c>
      <c r="B1261" s="14" t="s">
        <v>524</v>
      </c>
      <c r="C1261" s="5" t="s">
        <v>525</v>
      </c>
      <c r="D1261" s="5" t="s">
        <v>526</v>
      </c>
      <c r="E1261" s="6" t="s">
        <v>527</v>
      </c>
      <c r="F1261" s="6" t="s">
        <v>528</v>
      </c>
      <c r="G1261" s="6" t="s">
        <v>529</v>
      </c>
      <c r="H1261" s="23" t="s">
        <v>530</v>
      </c>
    </row>
    <row r="1262" spans="1:8">
      <c r="A1262" s="19" t="s">
        <v>1098</v>
      </c>
      <c r="B1262" s="15" t="s">
        <v>1099</v>
      </c>
      <c r="C1262" s="4" t="s">
        <v>6</v>
      </c>
      <c r="D1262" s="4">
        <v>25.31</v>
      </c>
      <c r="E1262" s="1">
        <v>1</v>
      </c>
      <c r="F1262" s="1">
        <v>0</v>
      </c>
      <c r="G1262" s="1">
        <f>E1262*(1+F1262/100)</f>
        <v>1</v>
      </c>
      <c r="H1262" s="22">
        <f>G1262*D1262</f>
        <v>25.31</v>
      </c>
    </row>
    <row r="1263" spans="1:8">
      <c r="G1263" s="2" t="s">
        <v>534</v>
      </c>
      <c r="H1263" s="27">
        <f>TRUNC(SUM(H1262:H1262),2)</f>
        <v>25.31</v>
      </c>
    </row>
    <row r="1265" spans="1:8" ht="30">
      <c r="A1265" s="17" t="s">
        <v>319</v>
      </c>
      <c r="B1265" s="13" t="s">
        <v>320</v>
      </c>
      <c r="C1265" s="3" t="s">
        <v>6</v>
      </c>
    </row>
    <row r="1266" spans="1:8">
      <c r="A1266" s="18" t="s">
        <v>523</v>
      </c>
      <c r="B1266" s="14" t="s">
        <v>524</v>
      </c>
      <c r="C1266" s="5" t="s">
        <v>525</v>
      </c>
      <c r="D1266" s="5" t="s">
        <v>526</v>
      </c>
      <c r="E1266" s="6" t="s">
        <v>527</v>
      </c>
      <c r="F1266" s="6" t="s">
        <v>528</v>
      </c>
      <c r="G1266" s="6" t="s">
        <v>529</v>
      </c>
      <c r="H1266" s="23" t="s">
        <v>530</v>
      </c>
    </row>
    <row r="1267" spans="1:8">
      <c r="A1267" s="19" t="s">
        <v>1072</v>
      </c>
      <c r="B1267" s="15" t="s">
        <v>1073</v>
      </c>
      <c r="C1267" s="4" t="s">
        <v>6</v>
      </c>
      <c r="D1267" s="4">
        <v>26.85</v>
      </c>
      <c r="E1267" s="1">
        <v>1</v>
      </c>
      <c r="F1267" s="1">
        <v>0</v>
      </c>
      <c r="G1267" s="1">
        <f>E1267*(1+F1267/100)</f>
        <v>1</v>
      </c>
      <c r="H1267" s="22">
        <f>G1267*D1267</f>
        <v>26.85</v>
      </c>
    </row>
    <row r="1268" spans="1:8">
      <c r="G1268" s="2" t="s">
        <v>534</v>
      </c>
      <c r="H1268" s="27">
        <f>TRUNC(SUM(H1267:H1267),2)</f>
        <v>26.85</v>
      </c>
    </row>
    <row r="1270" spans="1:8" ht="60">
      <c r="A1270" s="17" t="s">
        <v>265</v>
      </c>
      <c r="B1270" s="13" t="s">
        <v>266</v>
      </c>
      <c r="C1270" s="3" t="s">
        <v>6</v>
      </c>
    </row>
    <row r="1271" spans="1:8">
      <c r="A1271" s="18" t="s">
        <v>523</v>
      </c>
      <c r="B1271" s="14" t="s">
        <v>524</v>
      </c>
      <c r="C1271" s="5" t="s">
        <v>525</v>
      </c>
      <c r="D1271" s="5" t="s">
        <v>526</v>
      </c>
      <c r="E1271" s="6" t="s">
        <v>527</v>
      </c>
      <c r="F1271" s="6" t="s">
        <v>528</v>
      </c>
      <c r="G1271" s="6" t="s">
        <v>529</v>
      </c>
      <c r="H1271" s="23" t="s">
        <v>530</v>
      </c>
    </row>
    <row r="1272" spans="1:8">
      <c r="A1272" s="19" t="s">
        <v>565</v>
      </c>
      <c r="B1272" s="15" t="s">
        <v>566</v>
      </c>
      <c r="C1272" s="4" t="s">
        <v>13</v>
      </c>
      <c r="D1272" s="4">
        <v>15.46</v>
      </c>
      <c r="E1272" s="1">
        <v>5</v>
      </c>
      <c r="F1272" s="1">
        <v>3</v>
      </c>
      <c r="G1272" s="1">
        <f t="shared" ref="G1272:G1281" si="61">E1272*(1+F1272/100)</f>
        <v>5.15</v>
      </c>
      <c r="H1272" s="22">
        <f t="shared" ref="H1272:H1281" si="62">G1272*D1272</f>
        <v>79.619000000000014</v>
      </c>
    </row>
    <row r="1273" spans="1:8">
      <c r="A1273" s="19" t="s">
        <v>543</v>
      </c>
      <c r="B1273" s="15" t="s">
        <v>544</v>
      </c>
      <c r="C1273" s="4" t="s">
        <v>13</v>
      </c>
      <c r="D1273" s="4">
        <v>10.49</v>
      </c>
      <c r="E1273" s="1">
        <v>2</v>
      </c>
      <c r="F1273" s="1">
        <v>3</v>
      </c>
      <c r="G1273" s="1">
        <f t="shared" si="61"/>
        <v>2.06</v>
      </c>
      <c r="H1273" s="22">
        <f t="shared" si="62"/>
        <v>21.609400000000001</v>
      </c>
    </row>
    <row r="1274" spans="1:8">
      <c r="A1274" s="19" t="s">
        <v>718</v>
      </c>
      <c r="B1274" s="15" t="s">
        <v>719</v>
      </c>
      <c r="C1274" s="4" t="s">
        <v>6</v>
      </c>
      <c r="D1274" s="4">
        <v>2.73</v>
      </c>
      <c r="E1274" s="1">
        <v>0.75</v>
      </c>
      <c r="F1274" s="1">
        <v>0</v>
      </c>
      <c r="G1274" s="1">
        <f t="shared" si="61"/>
        <v>0.75</v>
      </c>
      <c r="H1274" s="22">
        <f t="shared" si="62"/>
        <v>2.0474999999999999</v>
      </c>
    </row>
    <row r="1275" spans="1:8">
      <c r="A1275" s="19" t="s">
        <v>808</v>
      </c>
      <c r="B1275" s="15" t="s">
        <v>809</v>
      </c>
      <c r="C1275" s="4" t="s">
        <v>6</v>
      </c>
      <c r="D1275" s="4">
        <v>0.72</v>
      </c>
      <c r="E1275" s="1">
        <v>0.5</v>
      </c>
      <c r="F1275" s="1">
        <v>0</v>
      </c>
      <c r="G1275" s="1">
        <f t="shared" si="61"/>
        <v>0.5</v>
      </c>
      <c r="H1275" s="22">
        <f t="shared" si="62"/>
        <v>0.36</v>
      </c>
    </row>
    <row r="1276" spans="1:8">
      <c r="A1276" s="19" t="s">
        <v>1010</v>
      </c>
      <c r="B1276" s="15" t="s">
        <v>1011</v>
      </c>
      <c r="C1276" s="4" t="s">
        <v>6</v>
      </c>
      <c r="D1276" s="4">
        <v>14.82</v>
      </c>
      <c r="E1276" s="1">
        <v>0.1</v>
      </c>
      <c r="F1276" s="1">
        <v>0</v>
      </c>
      <c r="G1276" s="1">
        <f t="shared" si="61"/>
        <v>0.1</v>
      </c>
      <c r="H1276" s="22">
        <f t="shared" si="62"/>
        <v>1.4820000000000002</v>
      </c>
    </row>
    <row r="1277" spans="1:8">
      <c r="A1277" s="19" t="s">
        <v>1100</v>
      </c>
      <c r="B1277" s="15" t="s">
        <v>1101</v>
      </c>
      <c r="C1277" s="4" t="s">
        <v>6</v>
      </c>
      <c r="D1277" s="4">
        <v>28.49</v>
      </c>
      <c r="E1277" s="1">
        <v>0.5</v>
      </c>
      <c r="F1277" s="1">
        <v>0</v>
      </c>
      <c r="G1277" s="1">
        <f t="shared" si="61"/>
        <v>0.5</v>
      </c>
      <c r="H1277" s="22">
        <f t="shared" si="62"/>
        <v>14.244999999999999</v>
      </c>
    </row>
    <row r="1278" spans="1:8">
      <c r="A1278" s="19" t="s">
        <v>1102</v>
      </c>
      <c r="B1278" s="15" t="s">
        <v>1103</v>
      </c>
      <c r="C1278" s="4" t="s">
        <v>6</v>
      </c>
      <c r="D1278" s="4">
        <v>1.96</v>
      </c>
      <c r="E1278" s="1">
        <v>2</v>
      </c>
      <c r="F1278" s="1">
        <v>0</v>
      </c>
      <c r="G1278" s="1">
        <f t="shared" si="61"/>
        <v>2</v>
      </c>
      <c r="H1278" s="22">
        <f t="shared" si="62"/>
        <v>3.92</v>
      </c>
    </row>
    <row r="1279" spans="1:8">
      <c r="A1279" s="19" t="s">
        <v>1104</v>
      </c>
      <c r="B1279" s="15" t="s">
        <v>1105</v>
      </c>
      <c r="C1279" s="4" t="s">
        <v>6</v>
      </c>
      <c r="D1279" s="4">
        <v>3.41</v>
      </c>
      <c r="E1279" s="1">
        <v>1</v>
      </c>
      <c r="F1279" s="1">
        <v>0</v>
      </c>
      <c r="G1279" s="1">
        <f t="shared" si="61"/>
        <v>1</v>
      </c>
      <c r="H1279" s="22">
        <f t="shared" si="62"/>
        <v>3.41</v>
      </c>
    </row>
    <row r="1280" spans="1:8">
      <c r="A1280" s="19" t="s">
        <v>1106</v>
      </c>
      <c r="B1280" s="15" t="s">
        <v>1107</v>
      </c>
      <c r="C1280" s="4" t="s">
        <v>6</v>
      </c>
      <c r="D1280" s="4">
        <v>1.06</v>
      </c>
      <c r="E1280" s="1">
        <v>1</v>
      </c>
      <c r="F1280" s="1">
        <v>0</v>
      </c>
      <c r="G1280" s="1">
        <f t="shared" si="61"/>
        <v>1</v>
      </c>
      <c r="H1280" s="22">
        <f t="shared" si="62"/>
        <v>1.06</v>
      </c>
    </row>
    <row r="1281" spans="1:8">
      <c r="A1281" s="19" t="s">
        <v>1108</v>
      </c>
      <c r="B1281" s="15" t="s">
        <v>1109</v>
      </c>
      <c r="C1281" s="4" t="s">
        <v>6</v>
      </c>
      <c r="D1281" s="4">
        <v>3.06</v>
      </c>
      <c r="E1281" s="1">
        <v>1</v>
      </c>
      <c r="F1281" s="1">
        <v>0</v>
      </c>
      <c r="G1281" s="1">
        <f t="shared" si="61"/>
        <v>1</v>
      </c>
      <c r="H1281" s="22">
        <f t="shared" si="62"/>
        <v>3.06</v>
      </c>
    </row>
    <row r="1282" spans="1:8">
      <c r="G1282" s="2" t="s">
        <v>534</v>
      </c>
      <c r="H1282" s="27">
        <f>TRUNC(SUM(H1272:H1281),2)</f>
        <v>130.81</v>
      </c>
    </row>
    <row r="1284" spans="1:8" ht="90">
      <c r="A1284" s="17" t="s">
        <v>267</v>
      </c>
      <c r="B1284" s="13" t="s">
        <v>268</v>
      </c>
      <c r="C1284" s="3" t="s">
        <v>6</v>
      </c>
    </row>
    <row r="1285" spans="1:8">
      <c r="A1285" s="18" t="s">
        <v>523</v>
      </c>
      <c r="B1285" s="14" t="s">
        <v>524</v>
      </c>
      <c r="C1285" s="5" t="s">
        <v>525</v>
      </c>
      <c r="D1285" s="5" t="s">
        <v>526</v>
      </c>
      <c r="E1285" s="6" t="s">
        <v>527</v>
      </c>
      <c r="F1285" s="6" t="s">
        <v>528</v>
      </c>
      <c r="G1285" s="6" t="s">
        <v>529</v>
      </c>
      <c r="H1285" s="23" t="s">
        <v>530</v>
      </c>
    </row>
    <row r="1286" spans="1:8">
      <c r="A1286" s="19" t="s">
        <v>565</v>
      </c>
      <c r="B1286" s="15" t="s">
        <v>566</v>
      </c>
      <c r="C1286" s="4" t="s">
        <v>13</v>
      </c>
      <c r="D1286" s="4">
        <v>15.46</v>
      </c>
      <c r="E1286" s="1">
        <v>8.5</v>
      </c>
      <c r="F1286" s="1">
        <v>3</v>
      </c>
      <c r="G1286" s="1">
        <f t="shared" ref="G1286:G1299" si="63">E1286*(1+F1286/100)</f>
        <v>8.7550000000000008</v>
      </c>
      <c r="H1286" s="22">
        <f t="shared" ref="H1286:H1299" si="64">G1286*D1286</f>
        <v>135.35230000000001</v>
      </c>
    </row>
    <row r="1287" spans="1:8">
      <c r="A1287" s="19" t="s">
        <v>543</v>
      </c>
      <c r="B1287" s="15" t="s">
        <v>544</v>
      </c>
      <c r="C1287" s="4" t="s">
        <v>13</v>
      </c>
      <c r="D1287" s="4">
        <v>10.49</v>
      </c>
      <c r="E1287" s="1">
        <v>2.5</v>
      </c>
      <c r="F1287" s="1">
        <v>3</v>
      </c>
      <c r="G1287" s="1">
        <f t="shared" si="63"/>
        <v>2.5750000000000002</v>
      </c>
      <c r="H1287" s="22">
        <f t="shared" si="64"/>
        <v>27.011750000000003</v>
      </c>
    </row>
    <row r="1288" spans="1:8">
      <c r="A1288" s="19" t="s">
        <v>698</v>
      </c>
      <c r="B1288" s="15" t="s">
        <v>699</v>
      </c>
      <c r="C1288" s="4" t="s">
        <v>6</v>
      </c>
      <c r="D1288" s="4">
        <v>0.27</v>
      </c>
      <c r="E1288" s="1">
        <v>2</v>
      </c>
      <c r="F1288" s="1">
        <v>0</v>
      </c>
      <c r="G1288" s="1">
        <f t="shared" si="63"/>
        <v>2</v>
      </c>
      <c r="H1288" s="22">
        <f t="shared" si="64"/>
        <v>0.54</v>
      </c>
    </row>
    <row r="1289" spans="1:8">
      <c r="A1289" s="19" t="s">
        <v>718</v>
      </c>
      <c r="B1289" s="15" t="s">
        <v>719</v>
      </c>
      <c r="C1289" s="4" t="s">
        <v>6</v>
      </c>
      <c r="D1289" s="4">
        <v>2.73</v>
      </c>
      <c r="E1289" s="1">
        <v>0.4</v>
      </c>
      <c r="F1289" s="1">
        <v>0</v>
      </c>
      <c r="G1289" s="1">
        <f t="shared" si="63"/>
        <v>0.4</v>
      </c>
      <c r="H1289" s="22">
        <f t="shared" si="64"/>
        <v>1.0920000000000001</v>
      </c>
    </row>
    <row r="1290" spans="1:8">
      <c r="A1290" s="19" t="s">
        <v>808</v>
      </c>
      <c r="B1290" s="15" t="s">
        <v>809</v>
      </c>
      <c r="C1290" s="4" t="s">
        <v>6</v>
      </c>
      <c r="D1290" s="4">
        <v>0.72</v>
      </c>
      <c r="E1290" s="1">
        <v>0.5</v>
      </c>
      <c r="F1290" s="1">
        <v>0</v>
      </c>
      <c r="G1290" s="1">
        <f t="shared" si="63"/>
        <v>0.5</v>
      </c>
      <c r="H1290" s="22">
        <f t="shared" si="64"/>
        <v>0.36</v>
      </c>
    </row>
    <row r="1291" spans="1:8">
      <c r="A1291" s="19" t="s">
        <v>734</v>
      </c>
      <c r="B1291" s="15" t="s">
        <v>735</v>
      </c>
      <c r="C1291" s="4" t="s">
        <v>6</v>
      </c>
      <c r="D1291" s="4">
        <v>36.28</v>
      </c>
      <c r="E1291" s="1">
        <v>0.33300000000000002</v>
      </c>
      <c r="F1291" s="1">
        <v>0</v>
      </c>
      <c r="G1291" s="1">
        <f t="shared" si="63"/>
        <v>0.33300000000000002</v>
      </c>
      <c r="H1291" s="22">
        <f t="shared" si="64"/>
        <v>12.081240000000001</v>
      </c>
    </row>
    <row r="1292" spans="1:8">
      <c r="A1292" s="19" t="s">
        <v>1110</v>
      </c>
      <c r="B1292" s="15" t="s">
        <v>1111</v>
      </c>
      <c r="C1292" s="4" t="s">
        <v>6</v>
      </c>
      <c r="D1292" s="4">
        <v>0.81</v>
      </c>
      <c r="E1292" s="1">
        <v>3</v>
      </c>
      <c r="F1292" s="1">
        <v>0</v>
      </c>
      <c r="G1292" s="1">
        <f t="shared" si="63"/>
        <v>3</v>
      </c>
      <c r="H1292" s="22">
        <f t="shared" si="64"/>
        <v>2.4300000000000002</v>
      </c>
    </row>
    <row r="1293" spans="1:8">
      <c r="A1293" s="19" t="s">
        <v>1010</v>
      </c>
      <c r="B1293" s="15" t="s">
        <v>1011</v>
      </c>
      <c r="C1293" s="4" t="s">
        <v>6</v>
      </c>
      <c r="D1293" s="4">
        <v>14.82</v>
      </c>
      <c r="E1293" s="1">
        <v>0.05</v>
      </c>
      <c r="F1293" s="1">
        <v>0</v>
      </c>
      <c r="G1293" s="1">
        <f t="shared" si="63"/>
        <v>0.05</v>
      </c>
      <c r="H1293" s="22">
        <f t="shared" si="64"/>
        <v>0.7410000000000001</v>
      </c>
    </row>
    <row r="1294" spans="1:8">
      <c r="A1294" s="19" t="s">
        <v>1100</v>
      </c>
      <c r="B1294" s="15" t="s">
        <v>1101</v>
      </c>
      <c r="C1294" s="4" t="s">
        <v>6</v>
      </c>
      <c r="D1294" s="4">
        <v>28.49</v>
      </c>
      <c r="E1294" s="1">
        <v>0.25</v>
      </c>
      <c r="F1294" s="1">
        <v>0</v>
      </c>
      <c r="G1294" s="1">
        <f t="shared" si="63"/>
        <v>0.25</v>
      </c>
      <c r="H1294" s="22">
        <f t="shared" si="64"/>
        <v>7.1224999999999996</v>
      </c>
    </row>
    <row r="1295" spans="1:8">
      <c r="A1295" s="19" t="s">
        <v>1112</v>
      </c>
      <c r="B1295" s="15" t="s">
        <v>1113</v>
      </c>
      <c r="C1295" s="4" t="s">
        <v>6</v>
      </c>
      <c r="D1295" s="4">
        <v>3.48</v>
      </c>
      <c r="E1295" s="1">
        <v>1</v>
      </c>
      <c r="F1295" s="1">
        <v>0</v>
      </c>
      <c r="G1295" s="1">
        <f t="shared" si="63"/>
        <v>1</v>
      </c>
      <c r="H1295" s="22">
        <f t="shared" si="64"/>
        <v>3.48</v>
      </c>
    </row>
    <row r="1296" spans="1:8">
      <c r="A1296" s="19" t="s">
        <v>1102</v>
      </c>
      <c r="B1296" s="15" t="s">
        <v>1103</v>
      </c>
      <c r="C1296" s="4" t="s">
        <v>6</v>
      </c>
      <c r="D1296" s="4">
        <v>1.96</v>
      </c>
      <c r="E1296" s="1">
        <v>1</v>
      </c>
      <c r="F1296" s="1">
        <v>0</v>
      </c>
      <c r="G1296" s="1">
        <f t="shared" si="63"/>
        <v>1</v>
      </c>
      <c r="H1296" s="22">
        <f t="shared" si="64"/>
        <v>1.96</v>
      </c>
    </row>
    <row r="1297" spans="1:8">
      <c r="A1297" s="19" t="s">
        <v>1104</v>
      </c>
      <c r="B1297" s="15" t="s">
        <v>1105</v>
      </c>
      <c r="C1297" s="4" t="s">
        <v>6</v>
      </c>
      <c r="D1297" s="4">
        <v>3.41</v>
      </c>
      <c r="E1297" s="1">
        <v>1</v>
      </c>
      <c r="F1297" s="1">
        <v>0</v>
      </c>
      <c r="G1297" s="1">
        <f t="shared" si="63"/>
        <v>1</v>
      </c>
      <c r="H1297" s="22">
        <f t="shared" si="64"/>
        <v>3.41</v>
      </c>
    </row>
    <row r="1298" spans="1:8">
      <c r="A1298" s="19" t="s">
        <v>1106</v>
      </c>
      <c r="B1298" s="15" t="s">
        <v>1107</v>
      </c>
      <c r="C1298" s="4" t="s">
        <v>6</v>
      </c>
      <c r="D1298" s="4">
        <v>1.06</v>
      </c>
      <c r="E1298" s="1">
        <v>1</v>
      </c>
      <c r="F1298" s="1">
        <v>0</v>
      </c>
      <c r="G1298" s="1">
        <f t="shared" si="63"/>
        <v>1</v>
      </c>
      <c r="H1298" s="22">
        <f t="shared" si="64"/>
        <v>1.06</v>
      </c>
    </row>
    <row r="1299" spans="1:8">
      <c r="A1299" s="19" t="s">
        <v>1108</v>
      </c>
      <c r="B1299" s="15" t="s">
        <v>1109</v>
      </c>
      <c r="C1299" s="4" t="s">
        <v>6</v>
      </c>
      <c r="D1299" s="4">
        <v>3.06</v>
      </c>
      <c r="E1299" s="1">
        <v>1</v>
      </c>
      <c r="F1299" s="1">
        <v>0</v>
      </c>
      <c r="G1299" s="1">
        <f t="shared" si="63"/>
        <v>1</v>
      </c>
      <c r="H1299" s="22">
        <f t="shared" si="64"/>
        <v>3.06</v>
      </c>
    </row>
    <row r="1300" spans="1:8">
      <c r="G1300" s="2" t="s">
        <v>534</v>
      </c>
      <c r="H1300" s="27">
        <f>TRUNC(SUM(H1286:H1299),2)</f>
        <v>199.7</v>
      </c>
    </row>
    <row r="1302" spans="1:8" ht="30">
      <c r="A1302" s="17" t="s">
        <v>315</v>
      </c>
      <c r="B1302" s="13" t="s">
        <v>316</v>
      </c>
      <c r="C1302" s="3" t="s">
        <v>6</v>
      </c>
    </row>
    <row r="1303" spans="1:8">
      <c r="A1303" s="18" t="s">
        <v>523</v>
      </c>
      <c r="B1303" s="14" t="s">
        <v>524</v>
      </c>
      <c r="C1303" s="5" t="s">
        <v>525</v>
      </c>
      <c r="D1303" s="5" t="s">
        <v>526</v>
      </c>
      <c r="E1303" s="6" t="s">
        <v>527</v>
      </c>
      <c r="F1303" s="6" t="s">
        <v>528</v>
      </c>
      <c r="G1303" s="6" t="s">
        <v>529</v>
      </c>
      <c r="H1303" s="23" t="s">
        <v>530</v>
      </c>
    </row>
    <row r="1304" spans="1:8">
      <c r="A1304" s="19" t="s">
        <v>1114</v>
      </c>
      <c r="B1304" s="15" t="s">
        <v>1115</v>
      </c>
      <c r="C1304" s="4" t="s">
        <v>6</v>
      </c>
      <c r="D1304" s="4">
        <v>25.66</v>
      </c>
      <c r="E1304" s="1">
        <v>1</v>
      </c>
      <c r="F1304" s="1">
        <v>0</v>
      </c>
      <c r="G1304" s="1">
        <f>E1304*(1+F1304/100)</f>
        <v>1</v>
      </c>
      <c r="H1304" s="22">
        <f>G1304*D1304</f>
        <v>25.66</v>
      </c>
    </row>
    <row r="1305" spans="1:8">
      <c r="G1305" s="2" t="s">
        <v>534</v>
      </c>
      <c r="H1305" s="27">
        <f>TRUNC(SUM(H1304:H1304),2)</f>
        <v>25.66</v>
      </c>
    </row>
    <row r="1307" spans="1:8" ht="90">
      <c r="A1307" s="17" t="s">
        <v>259</v>
      </c>
      <c r="B1307" s="13" t="s">
        <v>260</v>
      </c>
      <c r="C1307" s="3" t="s">
        <v>6</v>
      </c>
    </row>
    <row r="1308" spans="1:8">
      <c r="A1308" s="18" t="s">
        <v>523</v>
      </c>
      <c r="B1308" s="14" t="s">
        <v>524</v>
      </c>
      <c r="C1308" s="5" t="s">
        <v>525</v>
      </c>
      <c r="D1308" s="5" t="s">
        <v>526</v>
      </c>
      <c r="E1308" s="6" t="s">
        <v>527</v>
      </c>
      <c r="F1308" s="6" t="s">
        <v>528</v>
      </c>
      <c r="G1308" s="6" t="s">
        <v>529</v>
      </c>
      <c r="H1308" s="23" t="s">
        <v>530</v>
      </c>
    </row>
    <row r="1309" spans="1:8">
      <c r="A1309" s="19" t="s">
        <v>587</v>
      </c>
      <c r="B1309" s="15" t="s">
        <v>588</v>
      </c>
      <c r="C1309" s="4" t="s">
        <v>13</v>
      </c>
      <c r="D1309" s="4">
        <v>15.46</v>
      </c>
      <c r="E1309" s="1">
        <v>4</v>
      </c>
      <c r="F1309" s="1">
        <v>3</v>
      </c>
      <c r="G1309" s="1">
        <f t="shared" ref="G1309:G1327" si="65">E1309*(1+F1309/100)</f>
        <v>4.12</v>
      </c>
      <c r="H1309" s="22">
        <f t="shared" ref="H1309:H1327" si="66">G1309*D1309</f>
        <v>63.695200000000007</v>
      </c>
    </row>
    <row r="1310" spans="1:8">
      <c r="A1310" s="19" t="s">
        <v>565</v>
      </c>
      <c r="B1310" s="15" t="s">
        <v>566</v>
      </c>
      <c r="C1310" s="4" t="s">
        <v>13</v>
      </c>
      <c r="D1310" s="4">
        <v>15.46</v>
      </c>
      <c r="E1310" s="1">
        <v>4.5</v>
      </c>
      <c r="F1310" s="1">
        <v>3</v>
      </c>
      <c r="G1310" s="1">
        <f t="shared" si="65"/>
        <v>4.6349999999999998</v>
      </c>
      <c r="H1310" s="22">
        <f t="shared" si="66"/>
        <v>71.6571</v>
      </c>
    </row>
    <row r="1311" spans="1:8">
      <c r="A1311" s="19" t="s">
        <v>543</v>
      </c>
      <c r="B1311" s="15" t="s">
        <v>544</v>
      </c>
      <c r="C1311" s="4" t="s">
        <v>13</v>
      </c>
      <c r="D1311" s="4">
        <v>10.49</v>
      </c>
      <c r="E1311" s="1">
        <v>4.5</v>
      </c>
      <c r="F1311" s="1">
        <v>3</v>
      </c>
      <c r="G1311" s="1">
        <f t="shared" si="65"/>
        <v>4.6349999999999998</v>
      </c>
      <c r="H1311" s="22">
        <f t="shared" si="66"/>
        <v>48.62115</v>
      </c>
    </row>
    <row r="1312" spans="1:8">
      <c r="A1312" s="19" t="s">
        <v>1116</v>
      </c>
      <c r="B1312" s="15" t="s">
        <v>1117</v>
      </c>
      <c r="C1312" s="4" t="s">
        <v>3</v>
      </c>
      <c r="D1312" s="4">
        <v>1.0463</v>
      </c>
      <c r="E1312" s="1">
        <v>30</v>
      </c>
      <c r="F1312" s="1">
        <v>0</v>
      </c>
      <c r="G1312" s="1">
        <f t="shared" si="65"/>
        <v>30</v>
      </c>
      <c r="H1312" s="22">
        <f t="shared" si="66"/>
        <v>31.388999999999999</v>
      </c>
    </row>
    <row r="1313" spans="1:8">
      <c r="A1313" s="19" t="s">
        <v>716</v>
      </c>
      <c r="B1313" s="15" t="s">
        <v>717</v>
      </c>
      <c r="C1313" s="4" t="s">
        <v>6</v>
      </c>
      <c r="D1313" s="4">
        <v>2.4700000000000002</v>
      </c>
      <c r="E1313" s="1">
        <v>3.5000000000000003E-2</v>
      </c>
      <c r="F1313" s="1">
        <v>0</v>
      </c>
      <c r="G1313" s="1">
        <f t="shared" si="65"/>
        <v>3.5000000000000003E-2</v>
      </c>
      <c r="H1313" s="22">
        <f t="shared" si="66"/>
        <v>8.6450000000000013E-2</v>
      </c>
    </row>
    <row r="1314" spans="1:8">
      <c r="A1314" s="19" t="s">
        <v>718</v>
      </c>
      <c r="B1314" s="15" t="s">
        <v>719</v>
      </c>
      <c r="C1314" s="4" t="s">
        <v>6</v>
      </c>
      <c r="D1314" s="4">
        <v>2.73</v>
      </c>
      <c r="E1314" s="1">
        <v>0.5</v>
      </c>
      <c r="F1314" s="1">
        <v>0</v>
      </c>
      <c r="G1314" s="1">
        <f t="shared" si="65"/>
        <v>0.5</v>
      </c>
      <c r="H1314" s="22">
        <f t="shared" si="66"/>
        <v>1.365</v>
      </c>
    </row>
    <row r="1315" spans="1:8">
      <c r="A1315" s="19" t="s">
        <v>615</v>
      </c>
      <c r="B1315" s="15" t="s">
        <v>616</v>
      </c>
      <c r="C1315" s="4" t="s">
        <v>6</v>
      </c>
      <c r="D1315" s="4">
        <v>3.45</v>
      </c>
      <c r="E1315" s="1">
        <v>2</v>
      </c>
      <c r="F1315" s="1">
        <v>0</v>
      </c>
      <c r="G1315" s="1">
        <f t="shared" si="65"/>
        <v>2</v>
      </c>
      <c r="H1315" s="22">
        <f t="shared" si="66"/>
        <v>6.9</v>
      </c>
    </row>
    <row r="1316" spans="1:8">
      <c r="A1316" s="19" t="s">
        <v>808</v>
      </c>
      <c r="B1316" s="15" t="s">
        <v>809</v>
      </c>
      <c r="C1316" s="4" t="s">
        <v>6</v>
      </c>
      <c r="D1316" s="4">
        <v>0.72</v>
      </c>
      <c r="E1316" s="1">
        <v>1</v>
      </c>
      <c r="F1316" s="1">
        <v>0</v>
      </c>
      <c r="G1316" s="1">
        <f t="shared" si="65"/>
        <v>1</v>
      </c>
      <c r="H1316" s="22">
        <f t="shared" si="66"/>
        <v>0.72</v>
      </c>
    </row>
    <row r="1317" spans="1:8">
      <c r="A1317" s="19" t="s">
        <v>730</v>
      </c>
      <c r="B1317" s="15" t="s">
        <v>731</v>
      </c>
      <c r="C1317" s="4" t="s">
        <v>6</v>
      </c>
      <c r="D1317" s="4">
        <v>11.29</v>
      </c>
      <c r="E1317" s="1">
        <v>0.33400000000000002</v>
      </c>
      <c r="F1317" s="1">
        <v>0</v>
      </c>
      <c r="G1317" s="1">
        <f t="shared" si="65"/>
        <v>0.33400000000000002</v>
      </c>
      <c r="H1317" s="22">
        <f t="shared" si="66"/>
        <v>3.7708599999999999</v>
      </c>
    </row>
    <row r="1318" spans="1:8">
      <c r="A1318" s="19" t="s">
        <v>1031</v>
      </c>
      <c r="B1318" s="15" t="s">
        <v>1032</v>
      </c>
      <c r="C1318" s="4" t="s">
        <v>6</v>
      </c>
      <c r="D1318" s="4">
        <v>7.4</v>
      </c>
      <c r="E1318" s="1">
        <v>1</v>
      </c>
      <c r="F1318" s="1">
        <v>0</v>
      </c>
      <c r="G1318" s="1">
        <f t="shared" si="65"/>
        <v>1</v>
      </c>
      <c r="H1318" s="22">
        <f t="shared" si="66"/>
        <v>7.4</v>
      </c>
    </row>
    <row r="1319" spans="1:8">
      <c r="A1319" s="19" t="s">
        <v>1118</v>
      </c>
      <c r="B1319" s="15" t="s">
        <v>1119</v>
      </c>
      <c r="C1319" s="4" t="s">
        <v>6</v>
      </c>
      <c r="D1319" s="4">
        <v>1.45</v>
      </c>
      <c r="E1319" s="1">
        <v>1</v>
      </c>
      <c r="F1319" s="1">
        <v>0</v>
      </c>
      <c r="G1319" s="1">
        <f t="shared" si="65"/>
        <v>1</v>
      </c>
      <c r="H1319" s="22">
        <f t="shared" si="66"/>
        <v>1.45</v>
      </c>
    </row>
    <row r="1320" spans="1:8">
      <c r="A1320" s="19" t="s">
        <v>1010</v>
      </c>
      <c r="B1320" s="15" t="s">
        <v>1011</v>
      </c>
      <c r="C1320" s="4" t="s">
        <v>6</v>
      </c>
      <c r="D1320" s="4">
        <v>14.82</v>
      </c>
      <c r="E1320" s="1">
        <v>0.06</v>
      </c>
      <c r="F1320" s="1">
        <v>0</v>
      </c>
      <c r="G1320" s="1">
        <f t="shared" si="65"/>
        <v>0.06</v>
      </c>
      <c r="H1320" s="22">
        <f t="shared" si="66"/>
        <v>0.88919999999999999</v>
      </c>
    </row>
    <row r="1321" spans="1:8">
      <c r="A1321" s="19" t="s">
        <v>1120</v>
      </c>
      <c r="B1321" s="15" t="s">
        <v>1121</v>
      </c>
      <c r="C1321" s="4" t="s">
        <v>6</v>
      </c>
      <c r="D1321" s="4">
        <v>0.25</v>
      </c>
      <c r="E1321" s="1">
        <v>1</v>
      </c>
      <c r="F1321" s="1">
        <v>0</v>
      </c>
      <c r="G1321" s="1">
        <f t="shared" si="65"/>
        <v>1</v>
      </c>
      <c r="H1321" s="22">
        <f t="shared" si="66"/>
        <v>0.25</v>
      </c>
    </row>
    <row r="1322" spans="1:8">
      <c r="A1322" s="19" t="s">
        <v>1049</v>
      </c>
      <c r="B1322" s="15" t="s">
        <v>1050</v>
      </c>
      <c r="C1322" s="4" t="s">
        <v>6</v>
      </c>
      <c r="D1322" s="4">
        <v>0.55000000000000004</v>
      </c>
      <c r="E1322" s="1">
        <v>1</v>
      </c>
      <c r="F1322" s="1">
        <v>0</v>
      </c>
      <c r="G1322" s="1">
        <f t="shared" si="65"/>
        <v>1</v>
      </c>
      <c r="H1322" s="22">
        <f t="shared" si="66"/>
        <v>0.55000000000000004</v>
      </c>
    </row>
    <row r="1323" spans="1:8">
      <c r="A1323" s="19" t="s">
        <v>1051</v>
      </c>
      <c r="B1323" s="15" t="s">
        <v>1052</v>
      </c>
      <c r="C1323" s="4" t="s">
        <v>6</v>
      </c>
      <c r="D1323" s="4">
        <v>0.27</v>
      </c>
      <c r="E1323" s="1">
        <v>2</v>
      </c>
      <c r="F1323" s="1">
        <v>0</v>
      </c>
      <c r="G1323" s="1">
        <f t="shared" si="65"/>
        <v>2</v>
      </c>
      <c r="H1323" s="22">
        <f t="shared" si="66"/>
        <v>0.54</v>
      </c>
    </row>
    <row r="1324" spans="1:8">
      <c r="A1324" s="19" t="s">
        <v>1122</v>
      </c>
      <c r="B1324" s="15" t="s">
        <v>1123</v>
      </c>
      <c r="C1324" s="4" t="s">
        <v>6</v>
      </c>
      <c r="D1324" s="4">
        <v>0.52</v>
      </c>
      <c r="E1324" s="1">
        <v>1</v>
      </c>
      <c r="F1324" s="1">
        <v>0</v>
      </c>
      <c r="G1324" s="1">
        <f t="shared" si="65"/>
        <v>1</v>
      </c>
      <c r="H1324" s="22">
        <f t="shared" si="66"/>
        <v>0.52</v>
      </c>
    </row>
    <row r="1325" spans="1:8">
      <c r="A1325" s="19" t="s">
        <v>1053</v>
      </c>
      <c r="B1325" s="15" t="s">
        <v>1054</v>
      </c>
      <c r="C1325" s="4" t="s">
        <v>6</v>
      </c>
      <c r="D1325" s="4">
        <v>2.82</v>
      </c>
      <c r="E1325" s="1">
        <v>1</v>
      </c>
      <c r="F1325" s="1">
        <v>0</v>
      </c>
      <c r="G1325" s="1">
        <f t="shared" si="65"/>
        <v>1</v>
      </c>
      <c r="H1325" s="22">
        <f t="shared" si="66"/>
        <v>2.82</v>
      </c>
    </row>
    <row r="1326" spans="1:8">
      <c r="A1326" s="19" t="s">
        <v>1057</v>
      </c>
      <c r="B1326" s="15" t="s">
        <v>1058</v>
      </c>
      <c r="C1326" s="4" t="s">
        <v>6</v>
      </c>
      <c r="D1326" s="4">
        <v>0.97</v>
      </c>
      <c r="E1326" s="1">
        <v>1</v>
      </c>
      <c r="F1326" s="1">
        <v>0</v>
      </c>
      <c r="G1326" s="1">
        <f t="shared" si="65"/>
        <v>1</v>
      </c>
      <c r="H1326" s="22">
        <f t="shared" si="66"/>
        <v>0.97</v>
      </c>
    </row>
    <row r="1327" spans="1:8">
      <c r="A1327" s="19" t="s">
        <v>1124</v>
      </c>
      <c r="B1327" s="15" t="s">
        <v>1125</v>
      </c>
      <c r="C1327" s="4" t="s">
        <v>6</v>
      </c>
      <c r="D1327" s="4">
        <v>3.54</v>
      </c>
      <c r="E1327" s="1">
        <v>1</v>
      </c>
      <c r="F1327" s="1">
        <v>0</v>
      </c>
      <c r="G1327" s="1">
        <f t="shared" si="65"/>
        <v>1</v>
      </c>
      <c r="H1327" s="22">
        <f t="shared" si="66"/>
        <v>3.54</v>
      </c>
    </row>
    <row r="1328" spans="1:8">
      <c r="G1328" s="2" t="s">
        <v>534</v>
      </c>
      <c r="H1328" s="27">
        <f>TRUNC(SUM(H1309:H1327),2)</f>
        <v>247.13</v>
      </c>
    </row>
    <row r="1330" spans="1:8" ht="90">
      <c r="A1330" s="17" t="s">
        <v>269</v>
      </c>
      <c r="B1330" s="13" t="s">
        <v>270</v>
      </c>
      <c r="C1330" s="3" t="s">
        <v>6</v>
      </c>
    </row>
    <row r="1331" spans="1:8">
      <c r="A1331" s="18" t="s">
        <v>523</v>
      </c>
      <c r="B1331" s="14" t="s">
        <v>524</v>
      </c>
      <c r="C1331" s="5" t="s">
        <v>525</v>
      </c>
      <c r="D1331" s="5" t="s">
        <v>526</v>
      </c>
      <c r="E1331" s="6" t="s">
        <v>527</v>
      </c>
      <c r="F1331" s="6" t="s">
        <v>528</v>
      </c>
      <c r="G1331" s="6" t="s">
        <v>529</v>
      </c>
      <c r="H1331" s="23" t="s">
        <v>530</v>
      </c>
    </row>
    <row r="1332" spans="1:8">
      <c r="A1332" s="19" t="s">
        <v>565</v>
      </c>
      <c r="B1332" s="15" t="s">
        <v>566</v>
      </c>
      <c r="C1332" s="4" t="s">
        <v>13</v>
      </c>
      <c r="D1332" s="4">
        <v>15.46</v>
      </c>
      <c r="E1332" s="1">
        <v>2</v>
      </c>
      <c r="F1332" s="1">
        <v>3</v>
      </c>
      <c r="G1332" s="1">
        <f t="shared" ref="G1332:G1343" si="67">E1332*(1+F1332/100)</f>
        <v>2.06</v>
      </c>
      <c r="H1332" s="22">
        <f t="shared" ref="H1332:H1343" si="68">G1332*D1332</f>
        <v>31.847600000000003</v>
      </c>
    </row>
    <row r="1333" spans="1:8">
      <c r="A1333" s="19" t="s">
        <v>543</v>
      </c>
      <c r="B1333" s="15" t="s">
        <v>544</v>
      </c>
      <c r="C1333" s="4" t="s">
        <v>13</v>
      </c>
      <c r="D1333" s="4">
        <v>10.49</v>
      </c>
      <c r="E1333" s="1">
        <v>2</v>
      </c>
      <c r="F1333" s="1">
        <v>3</v>
      </c>
      <c r="G1333" s="1">
        <f t="shared" si="67"/>
        <v>2.06</v>
      </c>
      <c r="H1333" s="22">
        <f t="shared" si="68"/>
        <v>21.609400000000001</v>
      </c>
    </row>
    <row r="1334" spans="1:8">
      <c r="A1334" s="19" t="s">
        <v>1126</v>
      </c>
      <c r="B1334" s="15" t="s">
        <v>1127</v>
      </c>
      <c r="C1334" s="4" t="s">
        <v>6</v>
      </c>
      <c r="D1334" s="4">
        <v>3.72</v>
      </c>
      <c r="E1334" s="1">
        <v>1</v>
      </c>
      <c r="F1334" s="1">
        <v>0</v>
      </c>
      <c r="G1334" s="1">
        <f t="shared" si="67"/>
        <v>1</v>
      </c>
      <c r="H1334" s="22">
        <f t="shared" si="68"/>
        <v>3.72</v>
      </c>
    </row>
    <row r="1335" spans="1:8">
      <c r="A1335" s="19" t="s">
        <v>1128</v>
      </c>
      <c r="B1335" s="15" t="s">
        <v>1129</v>
      </c>
      <c r="C1335" s="4" t="s">
        <v>6</v>
      </c>
      <c r="D1335" s="4">
        <v>6.63</v>
      </c>
      <c r="E1335" s="1">
        <v>1</v>
      </c>
      <c r="F1335" s="1">
        <v>0</v>
      </c>
      <c r="G1335" s="1">
        <f t="shared" si="67"/>
        <v>1</v>
      </c>
      <c r="H1335" s="22">
        <f t="shared" si="68"/>
        <v>6.63</v>
      </c>
    </row>
    <row r="1336" spans="1:8">
      <c r="A1336" s="19" t="s">
        <v>1080</v>
      </c>
      <c r="B1336" s="15" t="s">
        <v>1081</v>
      </c>
      <c r="C1336" s="4" t="s">
        <v>6</v>
      </c>
      <c r="D1336" s="4">
        <v>19.04</v>
      </c>
      <c r="E1336" s="1">
        <v>8.5000000000000006E-2</v>
      </c>
      <c r="F1336" s="1">
        <v>0</v>
      </c>
      <c r="G1336" s="1">
        <f t="shared" si="67"/>
        <v>8.5000000000000006E-2</v>
      </c>
      <c r="H1336" s="22">
        <f t="shared" si="68"/>
        <v>1.6184000000000001</v>
      </c>
    </row>
    <row r="1337" spans="1:8">
      <c r="A1337" s="19" t="s">
        <v>732</v>
      </c>
      <c r="B1337" s="15" t="s">
        <v>733</v>
      </c>
      <c r="C1337" s="4" t="s">
        <v>6</v>
      </c>
      <c r="D1337" s="4">
        <v>29.88</v>
      </c>
      <c r="E1337" s="1">
        <v>0.5</v>
      </c>
      <c r="F1337" s="1">
        <v>0</v>
      </c>
      <c r="G1337" s="1">
        <f t="shared" si="67"/>
        <v>0.5</v>
      </c>
      <c r="H1337" s="22">
        <f t="shared" si="68"/>
        <v>14.94</v>
      </c>
    </row>
    <row r="1338" spans="1:8">
      <c r="A1338" s="19" t="s">
        <v>748</v>
      </c>
      <c r="B1338" s="15" t="s">
        <v>749</v>
      </c>
      <c r="C1338" s="4" t="s">
        <v>6</v>
      </c>
      <c r="D1338" s="4">
        <v>7.15</v>
      </c>
      <c r="E1338" s="1">
        <v>1</v>
      </c>
      <c r="F1338" s="1">
        <v>0</v>
      </c>
      <c r="G1338" s="1">
        <f t="shared" si="67"/>
        <v>1</v>
      </c>
      <c r="H1338" s="22">
        <f t="shared" si="68"/>
        <v>7.15</v>
      </c>
    </row>
    <row r="1339" spans="1:8">
      <c r="A1339" s="19" t="s">
        <v>752</v>
      </c>
      <c r="B1339" s="15" t="s">
        <v>753</v>
      </c>
      <c r="C1339" s="4" t="s">
        <v>6</v>
      </c>
      <c r="D1339" s="4">
        <v>16.32</v>
      </c>
      <c r="E1339" s="1">
        <v>1</v>
      </c>
      <c r="F1339" s="1">
        <v>0</v>
      </c>
      <c r="G1339" s="1">
        <f t="shared" si="67"/>
        <v>1</v>
      </c>
      <c r="H1339" s="22">
        <f t="shared" si="68"/>
        <v>16.32</v>
      </c>
    </row>
    <row r="1340" spans="1:8">
      <c r="A1340" s="19" t="s">
        <v>1082</v>
      </c>
      <c r="B1340" s="15" t="s">
        <v>1083</v>
      </c>
      <c r="C1340" s="4" t="s">
        <v>6</v>
      </c>
      <c r="D1340" s="4">
        <v>0.55000000000000004</v>
      </c>
      <c r="E1340" s="1">
        <v>3</v>
      </c>
      <c r="F1340" s="1">
        <v>0</v>
      </c>
      <c r="G1340" s="1">
        <f t="shared" si="67"/>
        <v>3</v>
      </c>
      <c r="H1340" s="22">
        <f t="shared" si="68"/>
        <v>1.6500000000000001</v>
      </c>
    </row>
    <row r="1341" spans="1:8">
      <c r="A1341" s="19" t="s">
        <v>1130</v>
      </c>
      <c r="B1341" s="15" t="s">
        <v>1131</v>
      </c>
      <c r="C1341" s="4" t="s">
        <v>6</v>
      </c>
      <c r="D1341" s="4">
        <v>0.66</v>
      </c>
      <c r="E1341" s="1">
        <v>4</v>
      </c>
      <c r="F1341" s="1">
        <v>0</v>
      </c>
      <c r="G1341" s="1">
        <f t="shared" si="67"/>
        <v>4</v>
      </c>
      <c r="H1341" s="22">
        <f t="shared" si="68"/>
        <v>2.64</v>
      </c>
    </row>
    <row r="1342" spans="1:8">
      <c r="A1342" s="19" t="s">
        <v>1110</v>
      </c>
      <c r="B1342" s="15" t="s">
        <v>1111</v>
      </c>
      <c r="C1342" s="4" t="s">
        <v>6</v>
      </c>
      <c r="D1342" s="4">
        <v>0.81</v>
      </c>
      <c r="E1342" s="1">
        <v>2</v>
      </c>
      <c r="F1342" s="1">
        <v>0</v>
      </c>
      <c r="G1342" s="1">
        <f t="shared" si="67"/>
        <v>2</v>
      </c>
      <c r="H1342" s="22">
        <f t="shared" si="68"/>
        <v>1.62</v>
      </c>
    </row>
    <row r="1343" spans="1:8">
      <c r="A1343" s="19" t="s">
        <v>1132</v>
      </c>
      <c r="B1343" s="15" t="s">
        <v>1133</v>
      </c>
      <c r="C1343" s="4" t="s">
        <v>6</v>
      </c>
      <c r="D1343" s="4">
        <v>7.01</v>
      </c>
      <c r="E1343" s="1">
        <v>1</v>
      </c>
      <c r="F1343" s="1">
        <v>0</v>
      </c>
      <c r="G1343" s="1">
        <f t="shared" si="67"/>
        <v>1</v>
      </c>
      <c r="H1343" s="22">
        <f t="shared" si="68"/>
        <v>7.01</v>
      </c>
    </row>
    <row r="1344" spans="1:8">
      <c r="G1344" s="2" t="s">
        <v>534</v>
      </c>
      <c r="H1344" s="27">
        <f>TRUNC(SUM(H1332:H1343),2)</f>
        <v>116.75</v>
      </c>
    </row>
    <row r="1346" spans="1:8" ht="45">
      <c r="A1346" s="17" t="s">
        <v>289</v>
      </c>
      <c r="B1346" s="13" t="s">
        <v>290</v>
      </c>
      <c r="C1346" s="3" t="s">
        <v>3</v>
      </c>
    </row>
    <row r="1347" spans="1:8">
      <c r="A1347" s="18" t="s">
        <v>523</v>
      </c>
      <c r="B1347" s="14" t="s">
        <v>524</v>
      </c>
      <c r="C1347" s="5" t="s">
        <v>525</v>
      </c>
      <c r="D1347" s="5" t="s">
        <v>526</v>
      </c>
      <c r="E1347" s="6" t="s">
        <v>527</v>
      </c>
      <c r="F1347" s="6" t="s">
        <v>528</v>
      </c>
      <c r="G1347" s="6" t="s">
        <v>529</v>
      </c>
      <c r="H1347" s="23" t="s">
        <v>530</v>
      </c>
    </row>
    <row r="1348" spans="1:8">
      <c r="A1348" s="19" t="s">
        <v>565</v>
      </c>
      <c r="B1348" s="15" t="s">
        <v>566</v>
      </c>
      <c r="C1348" s="4" t="s">
        <v>13</v>
      </c>
      <c r="D1348" s="4">
        <v>15.46</v>
      </c>
      <c r="E1348" s="1">
        <v>0.15</v>
      </c>
      <c r="F1348" s="1">
        <v>3</v>
      </c>
      <c r="G1348" s="1">
        <f>E1348*(1+F1348/100)</f>
        <v>0.1545</v>
      </c>
      <c r="H1348" s="22">
        <f>G1348*D1348</f>
        <v>2.3885700000000001</v>
      </c>
    </row>
    <row r="1349" spans="1:8">
      <c r="A1349" s="19" t="s">
        <v>543</v>
      </c>
      <c r="B1349" s="15" t="s">
        <v>544</v>
      </c>
      <c r="C1349" s="4" t="s">
        <v>13</v>
      </c>
      <c r="D1349" s="4">
        <v>10.49</v>
      </c>
      <c r="E1349" s="1">
        <v>0.15</v>
      </c>
      <c r="F1349" s="1">
        <v>3</v>
      </c>
      <c r="G1349" s="1">
        <f>E1349*(1+F1349/100)</f>
        <v>0.1545</v>
      </c>
      <c r="H1349" s="22">
        <f>G1349*D1349</f>
        <v>1.6207050000000001</v>
      </c>
    </row>
    <row r="1350" spans="1:8">
      <c r="A1350" s="19" t="s">
        <v>718</v>
      </c>
      <c r="B1350" s="15" t="s">
        <v>719</v>
      </c>
      <c r="C1350" s="4" t="s">
        <v>6</v>
      </c>
      <c r="D1350" s="4">
        <v>2.73</v>
      </c>
      <c r="E1350" s="1">
        <v>0.125</v>
      </c>
      <c r="F1350" s="1">
        <v>10</v>
      </c>
      <c r="G1350" s="1">
        <f>E1350*(1+F1350/100)</f>
        <v>0.13750000000000001</v>
      </c>
      <c r="H1350" s="22">
        <f>G1350*D1350</f>
        <v>0.37537500000000001</v>
      </c>
    </row>
    <row r="1351" spans="1:8">
      <c r="A1351" s="19" t="s">
        <v>1031</v>
      </c>
      <c r="B1351" s="15" t="s">
        <v>1032</v>
      </c>
      <c r="C1351" s="4" t="s">
        <v>6</v>
      </c>
      <c r="D1351" s="4">
        <v>7.4</v>
      </c>
      <c r="E1351" s="1">
        <v>0.17499999999999999</v>
      </c>
      <c r="F1351" s="1">
        <v>10</v>
      </c>
      <c r="G1351" s="1">
        <f>E1351*(1+F1351/100)</f>
        <v>0.1925</v>
      </c>
      <c r="H1351" s="22">
        <f>G1351*D1351</f>
        <v>1.4245000000000001</v>
      </c>
    </row>
    <row r="1352" spans="1:8">
      <c r="G1352" s="2" t="s">
        <v>534</v>
      </c>
      <c r="H1352" s="27">
        <f>TRUNC(SUM(H1348:H1351),2)</f>
        <v>5.8</v>
      </c>
    </row>
    <row r="1354" spans="1:8" ht="45">
      <c r="A1354" s="17" t="s">
        <v>291</v>
      </c>
      <c r="B1354" s="13" t="s">
        <v>292</v>
      </c>
      <c r="C1354" s="3" t="s">
        <v>3</v>
      </c>
    </row>
    <row r="1355" spans="1:8">
      <c r="A1355" s="18" t="s">
        <v>523</v>
      </c>
      <c r="B1355" s="14" t="s">
        <v>524</v>
      </c>
      <c r="C1355" s="5" t="s">
        <v>525</v>
      </c>
      <c r="D1355" s="5" t="s">
        <v>526</v>
      </c>
      <c r="E1355" s="6" t="s">
        <v>527</v>
      </c>
      <c r="F1355" s="6" t="s">
        <v>528</v>
      </c>
      <c r="G1355" s="6" t="s">
        <v>529</v>
      </c>
      <c r="H1355" s="23" t="s">
        <v>530</v>
      </c>
    </row>
    <row r="1356" spans="1:8">
      <c r="A1356" s="19" t="s">
        <v>565</v>
      </c>
      <c r="B1356" s="15" t="s">
        <v>566</v>
      </c>
      <c r="C1356" s="4" t="s">
        <v>13</v>
      </c>
      <c r="D1356" s="4">
        <v>15.46</v>
      </c>
      <c r="E1356" s="1">
        <v>0.16</v>
      </c>
      <c r="F1356" s="1">
        <v>3</v>
      </c>
      <c r="G1356" s="1">
        <f>E1356*(1+F1356/100)</f>
        <v>0.1648</v>
      </c>
      <c r="H1356" s="22">
        <f>G1356*D1356</f>
        <v>2.5478080000000003</v>
      </c>
    </row>
    <row r="1357" spans="1:8">
      <c r="A1357" s="19" t="s">
        <v>543</v>
      </c>
      <c r="B1357" s="15" t="s">
        <v>544</v>
      </c>
      <c r="C1357" s="4" t="s">
        <v>13</v>
      </c>
      <c r="D1357" s="4">
        <v>10.49</v>
      </c>
      <c r="E1357" s="1">
        <v>0.16</v>
      </c>
      <c r="F1357" s="1">
        <v>3</v>
      </c>
      <c r="G1357" s="1">
        <f>E1357*(1+F1357/100)</f>
        <v>0.1648</v>
      </c>
      <c r="H1357" s="22">
        <f>G1357*D1357</f>
        <v>1.7287520000000001</v>
      </c>
    </row>
    <row r="1358" spans="1:8">
      <c r="A1358" s="19" t="s">
        <v>718</v>
      </c>
      <c r="B1358" s="15" t="s">
        <v>719</v>
      </c>
      <c r="C1358" s="4" t="s">
        <v>6</v>
      </c>
      <c r="D1358" s="4">
        <v>2.73</v>
      </c>
      <c r="E1358" s="1">
        <v>0.13</v>
      </c>
      <c r="F1358" s="1">
        <v>10</v>
      </c>
      <c r="G1358" s="1">
        <f>E1358*(1+F1358/100)</f>
        <v>0.14300000000000002</v>
      </c>
      <c r="H1358" s="22">
        <f>G1358*D1358</f>
        <v>0.39039000000000001</v>
      </c>
    </row>
    <row r="1359" spans="1:8">
      <c r="A1359" s="19" t="s">
        <v>1012</v>
      </c>
      <c r="B1359" s="15" t="s">
        <v>1013</v>
      </c>
      <c r="C1359" s="4" t="s">
        <v>6</v>
      </c>
      <c r="D1359" s="4">
        <v>13.35</v>
      </c>
      <c r="E1359" s="1">
        <v>0.17499999999999999</v>
      </c>
      <c r="F1359" s="1">
        <v>10</v>
      </c>
      <c r="G1359" s="1">
        <f>E1359*(1+F1359/100)</f>
        <v>0.1925</v>
      </c>
      <c r="H1359" s="22">
        <f>G1359*D1359</f>
        <v>2.5698750000000001</v>
      </c>
    </row>
    <row r="1360" spans="1:8">
      <c r="G1360" s="2" t="s">
        <v>534</v>
      </c>
      <c r="H1360" s="27">
        <f>TRUNC(SUM(H1356:H1359),2)</f>
        <v>7.23</v>
      </c>
    </row>
    <row r="1362" spans="1:8" ht="45">
      <c r="A1362" s="17" t="s">
        <v>293</v>
      </c>
      <c r="B1362" s="13" t="s">
        <v>294</v>
      </c>
      <c r="C1362" s="3" t="s">
        <v>3</v>
      </c>
    </row>
    <row r="1363" spans="1:8">
      <c r="A1363" s="18" t="s">
        <v>523</v>
      </c>
      <c r="B1363" s="14" t="s">
        <v>524</v>
      </c>
      <c r="C1363" s="5" t="s">
        <v>525</v>
      </c>
      <c r="D1363" s="5" t="s">
        <v>526</v>
      </c>
      <c r="E1363" s="6" t="s">
        <v>527</v>
      </c>
      <c r="F1363" s="6" t="s">
        <v>528</v>
      </c>
      <c r="G1363" s="6" t="s">
        <v>529</v>
      </c>
      <c r="H1363" s="23" t="s">
        <v>530</v>
      </c>
    </row>
    <row r="1364" spans="1:8">
      <c r="A1364" s="19" t="s">
        <v>565</v>
      </c>
      <c r="B1364" s="15" t="s">
        <v>566</v>
      </c>
      <c r="C1364" s="4" t="s">
        <v>13</v>
      </c>
      <c r="D1364" s="4">
        <v>15.46</v>
      </c>
      <c r="E1364" s="1">
        <v>0.18</v>
      </c>
      <c r="F1364" s="1">
        <v>3</v>
      </c>
      <c r="G1364" s="1">
        <f>E1364*(1+F1364/100)</f>
        <v>0.18540000000000001</v>
      </c>
      <c r="H1364" s="22">
        <f>G1364*D1364</f>
        <v>2.8662840000000003</v>
      </c>
    </row>
    <row r="1365" spans="1:8">
      <c r="A1365" s="19" t="s">
        <v>543</v>
      </c>
      <c r="B1365" s="15" t="s">
        <v>544</v>
      </c>
      <c r="C1365" s="4" t="s">
        <v>13</v>
      </c>
      <c r="D1365" s="4">
        <v>10.49</v>
      </c>
      <c r="E1365" s="1">
        <v>0.18</v>
      </c>
      <c r="F1365" s="1">
        <v>3</v>
      </c>
      <c r="G1365" s="1">
        <f>E1365*(1+F1365/100)</f>
        <v>0.18540000000000001</v>
      </c>
      <c r="H1365" s="22">
        <f>G1365*D1365</f>
        <v>1.9448460000000001</v>
      </c>
    </row>
    <row r="1366" spans="1:8">
      <c r="A1366" s="19" t="s">
        <v>718</v>
      </c>
      <c r="B1366" s="15" t="s">
        <v>719</v>
      </c>
      <c r="C1366" s="4" t="s">
        <v>6</v>
      </c>
      <c r="D1366" s="4">
        <v>2.73</v>
      </c>
      <c r="E1366" s="1">
        <v>0.14000000000000001</v>
      </c>
      <c r="F1366" s="1">
        <v>10</v>
      </c>
      <c r="G1366" s="1">
        <f>E1366*(1+F1366/100)</f>
        <v>0.15400000000000003</v>
      </c>
      <c r="H1366" s="22">
        <f>G1366*D1366</f>
        <v>0.42042000000000007</v>
      </c>
    </row>
    <row r="1367" spans="1:8">
      <c r="A1367" s="19" t="s">
        <v>1134</v>
      </c>
      <c r="B1367" s="15" t="s">
        <v>1135</v>
      </c>
      <c r="C1367" s="4" t="s">
        <v>6</v>
      </c>
      <c r="D1367" s="4">
        <v>20.41</v>
      </c>
      <c r="E1367" s="1">
        <v>0.17499999999999999</v>
      </c>
      <c r="F1367" s="1">
        <v>10</v>
      </c>
      <c r="G1367" s="1">
        <f>E1367*(1+F1367/100)</f>
        <v>0.1925</v>
      </c>
      <c r="H1367" s="22">
        <f>G1367*D1367</f>
        <v>3.928925</v>
      </c>
    </row>
    <row r="1368" spans="1:8">
      <c r="G1368" s="2" t="s">
        <v>534</v>
      </c>
      <c r="H1368" s="27">
        <f>TRUNC(SUM(H1364:H1367),2)</f>
        <v>9.16</v>
      </c>
    </row>
    <row r="1370" spans="1:8" ht="45">
      <c r="A1370" s="17" t="s">
        <v>295</v>
      </c>
      <c r="B1370" s="13" t="s">
        <v>296</v>
      </c>
      <c r="C1370" s="3" t="s">
        <v>3</v>
      </c>
    </row>
    <row r="1371" spans="1:8">
      <c r="A1371" s="18" t="s">
        <v>523</v>
      </c>
      <c r="B1371" s="14" t="s">
        <v>524</v>
      </c>
      <c r="C1371" s="5" t="s">
        <v>525</v>
      </c>
      <c r="D1371" s="5" t="s">
        <v>526</v>
      </c>
      <c r="E1371" s="6" t="s">
        <v>527</v>
      </c>
      <c r="F1371" s="6" t="s">
        <v>528</v>
      </c>
      <c r="G1371" s="6" t="s">
        <v>529</v>
      </c>
      <c r="H1371" s="23" t="s">
        <v>530</v>
      </c>
    </row>
    <row r="1372" spans="1:8">
      <c r="A1372" s="19" t="s">
        <v>565</v>
      </c>
      <c r="B1372" s="15" t="s">
        <v>566</v>
      </c>
      <c r="C1372" s="4" t="s">
        <v>13</v>
      </c>
      <c r="D1372" s="4">
        <v>15.46</v>
      </c>
      <c r="E1372" s="1">
        <v>0.26</v>
      </c>
      <c r="F1372" s="1">
        <v>3</v>
      </c>
      <c r="G1372" s="1">
        <f>E1372*(1+F1372/100)</f>
        <v>0.26780000000000004</v>
      </c>
      <c r="H1372" s="22">
        <f>G1372*D1372</f>
        <v>4.1401880000000011</v>
      </c>
    </row>
    <row r="1373" spans="1:8">
      <c r="A1373" s="19" t="s">
        <v>543</v>
      </c>
      <c r="B1373" s="15" t="s">
        <v>544</v>
      </c>
      <c r="C1373" s="4" t="s">
        <v>13</v>
      </c>
      <c r="D1373" s="4">
        <v>10.49</v>
      </c>
      <c r="E1373" s="1">
        <v>0.26</v>
      </c>
      <c r="F1373" s="1">
        <v>3</v>
      </c>
      <c r="G1373" s="1">
        <f>E1373*(1+F1373/100)</f>
        <v>0.26780000000000004</v>
      </c>
      <c r="H1373" s="22">
        <f>G1373*D1373</f>
        <v>2.8092220000000006</v>
      </c>
    </row>
    <row r="1374" spans="1:8">
      <c r="A1374" s="19" t="s">
        <v>718</v>
      </c>
      <c r="B1374" s="15" t="s">
        <v>719</v>
      </c>
      <c r="C1374" s="4" t="s">
        <v>6</v>
      </c>
      <c r="D1374" s="4">
        <v>2.73</v>
      </c>
      <c r="E1374" s="1">
        <v>0.22</v>
      </c>
      <c r="F1374" s="1">
        <v>10</v>
      </c>
      <c r="G1374" s="1">
        <f>E1374*(1+F1374/100)</f>
        <v>0.24200000000000002</v>
      </c>
      <c r="H1374" s="22">
        <f>G1374*D1374</f>
        <v>0.66066000000000003</v>
      </c>
    </row>
    <row r="1375" spans="1:8">
      <c r="A1375" s="19" t="s">
        <v>1035</v>
      </c>
      <c r="B1375" s="15" t="s">
        <v>1036</v>
      </c>
      <c r="C1375" s="4" t="s">
        <v>6</v>
      </c>
      <c r="D1375" s="4">
        <v>40.94</v>
      </c>
      <c r="E1375" s="1">
        <v>0.17499999999999999</v>
      </c>
      <c r="F1375" s="1">
        <v>10</v>
      </c>
      <c r="G1375" s="1">
        <f>E1375*(1+F1375/100)</f>
        <v>0.1925</v>
      </c>
      <c r="H1375" s="22">
        <f>G1375*D1375</f>
        <v>7.8809499999999995</v>
      </c>
    </row>
    <row r="1376" spans="1:8">
      <c r="G1376" s="2" t="s">
        <v>534</v>
      </c>
      <c r="H1376" s="27">
        <f>TRUNC(SUM(H1372:H1375),2)</f>
        <v>15.49</v>
      </c>
    </row>
    <row r="1378" spans="1:8" ht="30">
      <c r="A1378" s="17" t="s">
        <v>285</v>
      </c>
      <c r="B1378" s="13" t="s">
        <v>286</v>
      </c>
      <c r="C1378" s="3" t="s">
        <v>6</v>
      </c>
    </row>
    <row r="1379" spans="1:8">
      <c r="A1379" s="18" t="s">
        <v>523</v>
      </c>
      <c r="B1379" s="14" t="s">
        <v>524</v>
      </c>
      <c r="C1379" s="5" t="s">
        <v>525</v>
      </c>
      <c r="D1379" s="5" t="s">
        <v>526</v>
      </c>
      <c r="E1379" s="6" t="s">
        <v>527</v>
      </c>
      <c r="F1379" s="6" t="s">
        <v>528</v>
      </c>
      <c r="G1379" s="6" t="s">
        <v>529</v>
      </c>
      <c r="H1379" s="23" t="s">
        <v>530</v>
      </c>
    </row>
    <row r="1380" spans="1:8">
      <c r="A1380" s="19" t="s">
        <v>565</v>
      </c>
      <c r="B1380" s="15" t="s">
        <v>566</v>
      </c>
      <c r="C1380" s="4" t="s">
        <v>13</v>
      </c>
      <c r="D1380" s="4">
        <v>15.46</v>
      </c>
      <c r="E1380" s="1">
        <v>0.7</v>
      </c>
      <c r="F1380" s="1">
        <v>3</v>
      </c>
      <c r="G1380" s="1">
        <f>E1380*(1+F1380/100)</f>
        <v>0.72099999999999997</v>
      </c>
      <c r="H1380" s="22">
        <f>G1380*D1380</f>
        <v>11.146660000000001</v>
      </c>
    </row>
    <row r="1381" spans="1:8">
      <c r="A1381" s="19" t="s">
        <v>543</v>
      </c>
      <c r="B1381" s="15" t="s">
        <v>544</v>
      </c>
      <c r="C1381" s="4" t="s">
        <v>13</v>
      </c>
      <c r="D1381" s="4">
        <v>10.49</v>
      </c>
      <c r="E1381" s="1">
        <v>0.7</v>
      </c>
      <c r="F1381" s="1">
        <v>3</v>
      </c>
      <c r="G1381" s="1">
        <f>E1381*(1+F1381/100)</f>
        <v>0.72099999999999997</v>
      </c>
      <c r="H1381" s="22">
        <f>G1381*D1381</f>
        <v>7.5632900000000003</v>
      </c>
    </row>
    <row r="1382" spans="1:8">
      <c r="A1382" s="19" t="s">
        <v>1136</v>
      </c>
      <c r="B1382" s="15" t="s">
        <v>1137</v>
      </c>
      <c r="C1382" s="4" t="s">
        <v>6</v>
      </c>
      <c r="D1382" s="4">
        <v>52.82</v>
      </c>
      <c r="E1382" s="1">
        <v>1</v>
      </c>
      <c r="F1382" s="1">
        <v>0</v>
      </c>
      <c r="G1382" s="1">
        <f>E1382*(1+F1382/100)</f>
        <v>1</v>
      </c>
      <c r="H1382" s="22">
        <f>G1382*D1382</f>
        <v>52.82</v>
      </c>
    </row>
    <row r="1383" spans="1:8">
      <c r="G1383" s="2" t="s">
        <v>534</v>
      </c>
      <c r="H1383" s="27">
        <f>TRUNC(SUM(H1380:H1382),2)</f>
        <v>71.52</v>
      </c>
    </row>
    <row r="1385" spans="1:8" ht="30">
      <c r="A1385" s="17" t="s">
        <v>287</v>
      </c>
      <c r="B1385" s="13" t="s">
        <v>288</v>
      </c>
      <c r="C1385" s="3" t="s">
        <v>6</v>
      </c>
    </row>
    <row r="1386" spans="1:8">
      <c r="A1386" s="18" t="s">
        <v>523</v>
      </c>
      <c r="B1386" s="14" t="s">
        <v>524</v>
      </c>
      <c r="C1386" s="5" t="s">
        <v>525</v>
      </c>
      <c r="D1386" s="5" t="s">
        <v>526</v>
      </c>
      <c r="E1386" s="6" t="s">
        <v>527</v>
      </c>
      <c r="F1386" s="6" t="s">
        <v>528</v>
      </c>
      <c r="G1386" s="6" t="s">
        <v>529</v>
      </c>
      <c r="H1386" s="23" t="s">
        <v>530</v>
      </c>
    </row>
    <row r="1387" spans="1:8">
      <c r="A1387" s="19" t="s">
        <v>565</v>
      </c>
      <c r="B1387" s="15" t="s">
        <v>566</v>
      </c>
      <c r="C1387" s="4" t="s">
        <v>13</v>
      </c>
      <c r="D1387" s="4">
        <v>15.46</v>
      </c>
      <c r="E1387" s="1">
        <v>0.6</v>
      </c>
      <c r="F1387" s="1">
        <v>3</v>
      </c>
      <c r="G1387" s="1">
        <f>E1387*(1+F1387/100)</f>
        <v>0.61799999999999999</v>
      </c>
      <c r="H1387" s="22">
        <f>G1387*D1387</f>
        <v>9.5542800000000003</v>
      </c>
    </row>
    <row r="1388" spans="1:8">
      <c r="A1388" s="19" t="s">
        <v>543</v>
      </c>
      <c r="B1388" s="15" t="s">
        <v>544</v>
      </c>
      <c r="C1388" s="4" t="s">
        <v>13</v>
      </c>
      <c r="D1388" s="4">
        <v>10.49</v>
      </c>
      <c r="E1388" s="1">
        <v>0.6</v>
      </c>
      <c r="F1388" s="1">
        <v>3</v>
      </c>
      <c r="G1388" s="1">
        <f>E1388*(1+F1388/100)</f>
        <v>0.61799999999999999</v>
      </c>
      <c r="H1388" s="22">
        <f>G1388*D1388</f>
        <v>6.4828200000000002</v>
      </c>
    </row>
    <row r="1389" spans="1:8">
      <c r="A1389" s="19" t="s">
        <v>1138</v>
      </c>
      <c r="B1389" s="15" t="s">
        <v>1139</v>
      </c>
      <c r="C1389" s="4" t="s">
        <v>6</v>
      </c>
      <c r="D1389" s="4">
        <v>49.37</v>
      </c>
      <c r="E1389" s="1">
        <v>1</v>
      </c>
      <c r="F1389" s="1">
        <v>0</v>
      </c>
      <c r="G1389" s="1">
        <f>E1389*(1+F1389/100)</f>
        <v>1</v>
      </c>
      <c r="H1389" s="22">
        <f>G1389*D1389</f>
        <v>49.37</v>
      </c>
    </row>
    <row r="1390" spans="1:8">
      <c r="G1390" s="2" t="s">
        <v>534</v>
      </c>
      <c r="H1390" s="27">
        <f>TRUNC(SUM(H1387:H1389),2)</f>
        <v>65.400000000000006</v>
      </c>
    </row>
    <row r="1392" spans="1:8" ht="60">
      <c r="A1392" s="17" t="s">
        <v>309</v>
      </c>
      <c r="B1392" s="13" t="s">
        <v>310</v>
      </c>
      <c r="C1392" s="3" t="s">
        <v>6</v>
      </c>
    </row>
    <row r="1393" spans="1:8">
      <c r="A1393" s="18" t="s">
        <v>523</v>
      </c>
      <c r="B1393" s="14" t="s">
        <v>524</v>
      </c>
      <c r="C1393" s="5" t="s">
        <v>525</v>
      </c>
      <c r="D1393" s="5" t="s">
        <v>526</v>
      </c>
      <c r="E1393" s="6" t="s">
        <v>527</v>
      </c>
      <c r="F1393" s="6" t="s">
        <v>528</v>
      </c>
      <c r="G1393" s="6" t="s">
        <v>529</v>
      </c>
      <c r="H1393" s="23" t="s">
        <v>530</v>
      </c>
    </row>
    <row r="1394" spans="1:8">
      <c r="A1394" s="19" t="s">
        <v>565</v>
      </c>
      <c r="B1394" s="15" t="s">
        <v>566</v>
      </c>
      <c r="C1394" s="4" t="s">
        <v>13</v>
      </c>
      <c r="D1394" s="4">
        <v>15.46</v>
      </c>
      <c r="E1394" s="1">
        <v>0.6</v>
      </c>
      <c r="F1394" s="1">
        <v>3</v>
      </c>
      <c r="G1394" s="1">
        <f>E1394*(1+F1394/100)</f>
        <v>0.61799999999999999</v>
      </c>
      <c r="H1394" s="22">
        <f>G1394*D1394</f>
        <v>9.5542800000000003</v>
      </c>
    </row>
    <row r="1395" spans="1:8">
      <c r="A1395" s="19" t="s">
        <v>543</v>
      </c>
      <c r="B1395" s="15" t="s">
        <v>544</v>
      </c>
      <c r="C1395" s="4" t="s">
        <v>13</v>
      </c>
      <c r="D1395" s="4">
        <v>10.49</v>
      </c>
      <c r="E1395" s="1">
        <v>0.6</v>
      </c>
      <c r="F1395" s="1">
        <v>3</v>
      </c>
      <c r="G1395" s="1">
        <f>E1395*(1+F1395/100)</f>
        <v>0.61799999999999999</v>
      </c>
      <c r="H1395" s="22">
        <f>G1395*D1395</f>
        <v>6.4828200000000002</v>
      </c>
    </row>
    <row r="1396" spans="1:8">
      <c r="A1396" s="19" t="s">
        <v>1140</v>
      </c>
      <c r="B1396" s="15" t="s">
        <v>1141</v>
      </c>
      <c r="C1396" s="4" t="s">
        <v>6</v>
      </c>
      <c r="D1396" s="4">
        <v>48.9786</v>
      </c>
      <c r="E1396" s="1">
        <v>1</v>
      </c>
      <c r="F1396" s="1">
        <v>5</v>
      </c>
      <c r="G1396" s="1">
        <f>E1396*(1+F1396/100)</f>
        <v>1.05</v>
      </c>
      <c r="H1396" s="22">
        <f>G1396*D1396</f>
        <v>51.427530000000004</v>
      </c>
    </row>
    <row r="1397" spans="1:8">
      <c r="G1397" s="2" t="s">
        <v>534</v>
      </c>
      <c r="H1397" s="27">
        <f>TRUNC(SUM(H1394:H1396),2)</f>
        <v>67.459999999999994</v>
      </c>
    </row>
    <row r="1399" spans="1:8" ht="45">
      <c r="A1399" s="17" t="s">
        <v>307</v>
      </c>
      <c r="B1399" s="13" t="s">
        <v>308</v>
      </c>
      <c r="C1399" s="3" t="s">
        <v>6</v>
      </c>
    </row>
    <row r="1400" spans="1:8">
      <c r="A1400" s="18" t="s">
        <v>523</v>
      </c>
      <c r="B1400" s="14" t="s">
        <v>524</v>
      </c>
      <c r="C1400" s="5" t="s">
        <v>525</v>
      </c>
      <c r="D1400" s="5" t="s">
        <v>526</v>
      </c>
      <c r="E1400" s="6" t="s">
        <v>527</v>
      </c>
      <c r="F1400" s="6" t="s">
        <v>528</v>
      </c>
      <c r="G1400" s="6" t="s">
        <v>529</v>
      </c>
      <c r="H1400" s="23" t="s">
        <v>530</v>
      </c>
    </row>
    <row r="1401" spans="1:8">
      <c r="A1401" s="19" t="s">
        <v>565</v>
      </c>
      <c r="B1401" s="15" t="s">
        <v>566</v>
      </c>
      <c r="C1401" s="4" t="s">
        <v>13</v>
      </c>
      <c r="D1401" s="4">
        <v>15.46</v>
      </c>
      <c r="E1401" s="1">
        <v>1.8</v>
      </c>
      <c r="F1401" s="1">
        <v>3</v>
      </c>
      <c r="G1401" s="1">
        <f>E1401*(1+F1401/100)</f>
        <v>1.8540000000000001</v>
      </c>
      <c r="H1401" s="22">
        <f>G1401*D1401</f>
        <v>28.662840000000003</v>
      </c>
    </row>
    <row r="1402" spans="1:8">
      <c r="A1402" s="19" t="s">
        <v>543</v>
      </c>
      <c r="B1402" s="15" t="s">
        <v>544</v>
      </c>
      <c r="C1402" s="4" t="s">
        <v>13</v>
      </c>
      <c r="D1402" s="4">
        <v>10.49</v>
      </c>
      <c r="E1402" s="1">
        <v>1.8</v>
      </c>
      <c r="F1402" s="1">
        <v>3</v>
      </c>
      <c r="G1402" s="1">
        <f>E1402*(1+F1402/100)</f>
        <v>1.8540000000000001</v>
      </c>
      <c r="H1402" s="22">
        <f>G1402*D1402</f>
        <v>19.448460000000001</v>
      </c>
    </row>
    <row r="1403" spans="1:8">
      <c r="A1403" s="19" t="s">
        <v>1142</v>
      </c>
      <c r="B1403" s="15" t="s">
        <v>1143</v>
      </c>
      <c r="C1403" s="4" t="s">
        <v>6</v>
      </c>
      <c r="D1403" s="4">
        <v>108.5872</v>
      </c>
      <c r="E1403" s="1">
        <v>1</v>
      </c>
      <c r="F1403" s="1">
        <v>5</v>
      </c>
      <c r="G1403" s="1">
        <f>E1403*(1+F1403/100)</f>
        <v>1.05</v>
      </c>
      <c r="H1403" s="22">
        <f>G1403*D1403</f>
        <v>114.01656</v>
      </c>
    </row>
    <row r="1404" spans="1:8">
      <c r="G1404" s="2" t="s">
        <v>534</v>
      </c>
      <c r="H1404" s="27">
        <f>TRUNC(SUM(H1401:H1403),2)</f>
        <v>162.12</v>
      </c>
    </row>
    <row r="1406" spans="1:8" ht="75">
      <c r="A1406" s="17" t="s">
        <v>445</v>
      </c>
      <c r="B1406" s="13" t="s">
        <v>514</v>
      </c>
      <c r="C1406" s="3" t="s">
        <v>6</v>
      </c>
    </row>
    <row r="1407" spans="1:8">
      <c r="A1407" s="18" t="s">
        <v>523</v>
      </c>
      <c r="B1407" s="14" t="s">
        <v>524</v>
      </c>
      <c r="C1407" s="5" t="s">
        <v>525</v>
      </c>
      <c r="D1407" s="5" t="s">
        <v>526</v>
      </c>
      <c r="E1407" s="6" t="s">
        <v>527</v>
      </c>
      <c r="F1407" s="6" t="s">
        <v>528</v>
      </c>
      <c r="G1407" s="6" t="s">
        <v>529</v>
      </c>
      <c r="H1407" s="23" t="s">
        <v>530</v>
      </c>
    </row>
    <row r="1408" spans="1:8">
      <c r="A1408" s="19" t="s">
        <v>563</v>
      </c>
      <c r="B1408" s="15" t="s">
        <v>564</v>
      </c>
      <c r="C1408" s="4" t="s">
        <v>13</v>
      </c>
      <c r="D1408" s="4">
        <v>14.36</v>
      </c>
      <c r="E1408" s="1">
        <v>4.4400000000000004</v>
      </c>
      <c r="F1408" s="1">
        <v>3</v>
      </c>
      <c r="G1408" s="1">
        <f t="shared" ref="G1408:G1422" si="69">E1408*(1+F1408/100)</f>
        <v>4.5732000000000008</v>
      </c>
      <c r="H1408" s="22">
        <f t="shared" ref="H1408:H1422" si="70">G1408*D1408</f>
        <v>65.671152000000006</v>
      </c>
    </row>
    <row r="1409" spans="1:8">
      <c r="A1409" s="19" t="s">
        <v>869</v>
      </c>
      <c r="B1409" s="15" t="s">
        <v>870</v>
      </c>
      <c r="C1409" s="4" t="s">
        <v>13</v>
      </c>
      <c r="D1409" s="4">
        <v>14.36</v>
      </c>
      <c r="E1409" s="1">
        <v>0.91</v>
      </c>
      <c r="F1409" s="1">
        <v>3</v>
      </c>
      <c r="G1409" s="1">
        <f t="shared" si="69"/>
        <v>0.93730000000000002</v>
      </c>
      <c r="H1409" s="22">
        <f t="shared" si="70"/>
        <v>13.459628</v>
      </c>
    </row>
    <row r="1410" spans="1:8">
      <c r="A1410" s="19" t="s">
        <v>543</v>
      </c>
      <c r="B1410" s="15" t="s">
        <v>544</v>
      </c>
      <c r="C1410" s="4" t="s">
        <v>13</v>
      </c>
      <c r="D1410" s="4">
        <v>10.49</v>
      </c>
      <c r="E1410" s="1">
        <v>17.48</v>
      </c>
      <c r="F1410" s="1">
        <v>3</v>
      </c>
      <c r="G1410" s="1">
        <f t="shared" si="69"/>
        <v>18.0044</v>
      </c>
      <c r="H1410" s="22">
        <f t="shared" si="70"/>
        <v>188.86615600000002</v>
      </c>
    </row>
    <row r="1411" spans="1:8">
      <c r="A1411" s="19" t="s">
        <v>684</v>
      </c>
      <c r="B1411" s="15" t="s">
        <v>685</v>
      </c>
      <c r="C1411" s="4" t="s">
        <v>13</v>
      </c>
      <c r="D1411" s="4">
        <v>15.46</v>
      </c>
      <c r="E1411" s="1">
        <v>7.4</v>
      </c>
      <c r="F1411" s="1">
        <v>3</v>
      </c>
      <c r="G1411" s="1">
        <f t="shared" si="69"/>
        <v>7.6220000000000008</v>
      </c>
      <c r="H1411" s="22">
        <f t="shared" si="70"/>
        <v>117.83612000000002</v>
      </c>
    </row>
    <row r="1412" spans="1:8">
      <c r="A1412" s="19" t="s">
        <v>891</v>
      </c>
      <c r="B1412" s="15" t="s">
        <v>892</v>
      </c>
      <c r="C1412" s="4" t="s">
        <v>112</v>
      </c>
      <c r="D1412" s="4">
        <v>3.26</v>
      </c>
      <c r="E1412" s="1">
        <v>7.0000000000000007E-2</v>
      </c>
      <c r="F1412" s="1">
        <v>0</v>
      </c>
      <c r="G1412" s="1">
        <f t="shared" si="69"/>
        <v>7.0000000000000007E-2</v>
      </c>
      <c r="H1412" s="22">
        <f t="shared" si="70"/>
        <v>0.22820000000000001</v>
      </c>
    </row>
    <row r="1413" spans="1:8">
      <c r="A1413" s="19" t="s">
        <v>686</v>
      </c>
      <c r="B1413" s="15" t="s">
        <v>687</v>
      </c>
      <c r="C1413" s="4" t="s">
        <v>112</v>
      </c>
      <c r="D1413" s="4">
        <v>2.83</v>
      </c>
      <c r="E1413" s="1">
        <v>7.6</v>
      </c>
      <c r="F1413" s="1">
        <v>0</v>
      </c>
      <c r="G1413" s="1">
        <f t="shared" si="69"/>
        <v>7.6</v>
      </c>
      <c r="H1413" s="22">
        <f t="shared" si="70"/>
        <v>21.507999999999999</v>
      </c>
    </row>
    <row r="1414" spans="1:8">
      <c r="A1414" s="19" t="s">
        <v>911</v>
      </c>
      <c r="B1414" s="15" t="s">
        <v>912</v>
      </c>
      <c r="C1414" s="4" t="s">
        <v>112</v>
      </c>
      <c r="D1414" s="4">
        <v>3.9521999999999999</v>
      </c>
      <c r="E1414" s="1">
        <v>5.4</v>
      </c>
      <c r="F1414" s="1">
        <v>0</v>
      </c>
      <c r="G1414" s="1">
        <f t="shared" si="69"/>
        <v>5.4</v>
      </c>
      <c r="H1414" s="22">
        <f t="shared" si="70"/>
        <v>21.34188</v>
      </c>
    </row>
    <row r="1415" spans="1:8">
      <c r="A1415" s="19" t="s">
        <v>1084</v>
      </c>
      <c r="B1415" s="15" t="s">
        <v>1085</v>
      </c>
      <c r="C1415" s="4" t="s">
        <v>112</v>
      </c>
      <c r="D1415" s="4">
        <v>4.22</v>
      </c>
      <c r="E1415" s="1">
        <v>12.25</v>
      </c>
      <c r="F1415" s="1">
        <v>0</v>
      </c>
      <c r="G1415" s="1">
        <f t="shared" si="69"/>
        <v>12.25</v>
      </c>
      <c r="H1415" s="22">
        <f t="shared" si="70"/>
        <v>51.695</v>
      </c>
    </row>
    <row r="1416" spans="1:8">
      <c r="A1416" s="19" t="s">
        <v>831</v>
      </c>
      <c r="B1416" s="15" t="s">
        <v>832</v>
      </c>
      <c r="C1416" s="4" t="s">
        <v>3</v>
      </c>
      <c r="D1416" s="4">
        <v>4.91</v>
      </c>
      <c r="E1416" s="1">
        <v>1.7</v>
      </c>
      <c r="F1416" s="1">
        <v>0</v>
      </c>
      <c r="G1416" s="1">
        <f t="shared" si="69"/>
        <v>1.7</v>
      </c>
      <c r="H1416" s="22">
        <f t="shared" si="70"/>
        <v>8.3469999999999995</v>
      </c>
    </row>
    <row r="1417" spans="1:8">
      <c r="A1417" s="19" t="s">
        <v>569</v>
      </c>
      <c r="B1417" s="15" t="s">
        <v>570</v>
      </c>
      <c r="C1417" s="4" t="s">
        <v>6</v>
      </c>
      <c r="D1417" s="4">
        <v>0.4</v>
      </c>
      <c r="E1417" s="1">
        <v>75</v>
      </c>
      <c r="F1417" s="1">
        <v>0</v>
      </c>
      <c r="G1417" s="1">
        <f t="shared" si="69"/>
        <v>75</v>
      </c>
      <c r="H1417" s="22">
        <f t="shared" si="70"/>
        <v>30</v>
      </c>
    </row>
    <row r="1418" spans="1:8">
      <c r="A1418" s="19" t="s">
        <v>778</v>
      </c>
      <c r="B1418" s="15" t="s">
        <v>779</v>
      </c>
      <c r="C1418" s="4" t="s">
        <v>6</v>
      </c>
      <c r="D1418" s="4">
        <v>8.0500000000000007</v>
      </c>
      <c r="E1418" s="1">
        <v>1</v>
      </c>
      <c r="F1418" s="1">
        <v>0</v>
      </c>
      <c r="G1418" s="1">
        <f t="shared" si="69"/>
        <v>1</v>
      </c>
      <c r="H1418" s="22">
        <f t="shared" si="70"/>
        <v>8.0500000000000007</v>
      </c>
    </row>
    <row r="1419" spans="1:8">
      <c r="A1419" s="19" t="s">
        <v>782</v>
      </c>
      <c r="B1419" s="15" t="s">
        <v>783</v>
      </c>
      <c r="C1419" s="4" t="s">
        <v>6</v>
      </c>
      <c r="D1419" s="4">
        <v>2.83</v>
      </c>
      <c r="E1419" s="1">
        <v>1</v>
      </c>
      <c r="F1419" s="1">
        <v>0</v>
      </c>
      <c r="G1419" s="1">
        <f t="shared" si="69"/>
        <v>1</v>
      </c>
      <c r="H1419" s="22">
        <f t="shared" si="70"/>
        <v>2.83</v>
      </c>
    </row>
    <row r="1420" spans="1:8">
      <c r="A1420" s="19" t="s">
        <v>1086</v>
      </c>
      <c r="B1420" s="15" t="s">
        <v>1087</v>
      </c>
      <c r="C1420" s="4" t="s">
        <v>16</v>
      </c>
      <c r="D1420" s="4">
        <v>195.11320000000001</v>
      </c>
      <c r="E1420" s="1">
        <v>0.16500000000000001</v>
      </c>
      <c r="F1420" s="1">
        <v>0</v>
      </c>
      <c r="G1420" s="1">
        <f t="shared" si="69"/>
        <v>0.16500000000000001</v>
      </c>
      <c r="H1420" s="22">
        <f t="shared" si="70"/>
        <v>32.193678000000006</v>
      </c>
    </row>
    <row r="1421" spans="1:8">
      <c r="A1421" s="19" t="s">
        <v>795</v>
      </c>
      <c r="B1421" s="15" t="s">
        <v>796</v>
      </c>
      <c r="C1421" s="4" t="s">
        <v>16</v>
      </c>
      <c r="D1421" s="4">
        <v>200.43600000000001</v>
      </c>
      <c r="E1421" s="1">
        <v>5.5100000000000003E-2</v>
      </c>
      <c r="F1421" s="1">
        <v>0</v>
      </c>
      <c r="G1421" s="1">
        <f t="shared" si="69"/>
        <v>5.5100000000000003E-2</v>
      </c>
      <c r="H1421" s="22">
        <f t="shared" si="70"/>
        <v>11.044023600000001</v>
      </c>
    </row>
    <row r="1422" spans="1:8">
      <c r="A1422" s="19" t="s">
        <v>797</v>
      </c>
      <c r="B1422" s="15" t="s">
        <v>798</v>
      </c>
      <c r="C1422" s="4" t="s">
        <v>16</v>
      </c>
      <c r="D1422" s="4">
        <v>215.3715</v>
      </c>
      <c r="E1422" s="1">
        <v>0.11020000000000001</v>
      </c>
      <c r="F1422" s="1">
        <v>0</v>
      </c>
      <c r="G1422" s="1">
        <f t="shared" si="69"/>
        <v>0.11020000000000001</v>
      </c>
      <c r="H1422" s="22">
        <f t="shared" si="70"/>
        <v>23.733939299999999</v>
      </c>
    </row>
    <row r="1423" spans="1:8">
      <c r="G1423" s="2" t="s">
        <v>534</v>
      </c>
      <c r="H1423" s="27">
        <f>TRUNC(SUM(H1408:H1422),2)</f>
        <v>596.79999999999995</v>
      </c>
    </row>
    <row r="1425" spans="1:8" ht="45">
      <c r="A1425" s="17" t="s">
        <v>329</v>
      </c>
      <c r="B1425" s="13" t="s">
        <v>330</v>
      </c>
      <c r="C1425" s="3" t="s">
        <v>6</v>
      </c>
    </row>
    <row r="1426" spans="1:8">
      <c r="A1426" s="18" t="s">
        <v>523</v>
      </c>
      <c r="B1426" s="14" t="s">
        <v>524</v>
      </c>
      <c r="C1426" s="5" t="s">
        <v>525</v>
      </c>
      <c r="D1426" s="5" t="s">
        <v>526</v>
      </c>
      <c r="E1426" s="6" t="s">
        <v>527</v>
      </c>
      <c r="F1426" s="6" t="s">
        <v>528</v>
      </c>
      <c r="G1426" s="6" t="s">
        <v>529</v>
      </c>
      <c r="H1426" s="23" t="s">
        <v>530</v>
      </c>
    </row>
    <row r="1427" spans="1:8">
      <c r="A1427" s="19" t="s">
        <v>563</v>
      </c>
      <c r="B1427" s="15" t="s">
        <v>564</v>
      </c>
      <c r="C1427" s="4" t="s">
        <v>13</v>
      </c>
      <c r="D1427" s="4">
        <v>14.36</v>
      </c>
      <c r="E1427" s="1">
        <v>5</v>
      </c>
      <c r="F1427" s="1">
        <v>3</v>
      </c>
      <c r="G1427" s="1">
        <f t="shared" ref="G1427:G1435" si="71">E1427*(1+F1427/100)</f>
        <v>5.15</v>
      </c>
      <c r="H1427" s="22">
        <f t="shared" ref="H1427:H1435" si="72">G1427*D1427</f>
        <v>73.954000000000008</v>
      </c>
    </row>
    <row r="1428" spans="1:8">
      <c r="A1428" s="19" t="s">
        <v>587</v>
      </c>
      <c r="B1428" s="15" t="s">
        <v>588</v>
      </c>
      <c r="C1428" s="4" t="s">
        <v>13</v>
      </c>
      <c r="D1428" s="4">
        <v>15.46</v>
      </c>
      <c r="E1428" s="1">
        <v>2</v>
      </c>
      <c r="F1428" s="1">
        <v>3</v>
      </c>
      <c r="G1428" s="1">
        <f t="shared" si="71"/>
        <v>2.06</v>
      </c>
      <c r="H1428" s="22">
        <f t="shared" si="72"/>
        <v>31.847600000000003</v>
      </c>
    </row>
    <row r="1429" spans="1:8">
      <c r="A1429" s="19" t="s">
        <v>565</v>
      </c>
      <c r="B1429" s="15" t="s">
        <v>566</v>
      </c>
      <c r="C1429" s="4" t="s">
        <v>13</v>
      </c>
      <c r="D1429" s="4">
        <v>15.46</v>
      </c>
      <c r="E1429" s="1">
        <v>3</v>
      </c>
      <c r="F1429" s="1">
        <v>3</v>
      </c>
      <c r="G1429" s="1">
        <f t="shared" si="71"/>
        <v>3.09</v>
      </c>
      <c r="H1429" s="22">
        <f t="shared" si="72"/>
        <v>47.7714</v>
      </c>
    </row>
    <row r="1430" spans="1:8">
      <c r="A1430" s="19" t="s">
        <v>543</v>
      </c>
      <c r="B1430" s="15" t="s">
        <v>544</v>
      </c>
      <c r="C1430" s="4" t="s">
        <v>13</v>
      </c>
      <c r="D1430" s="4">
        <v>10.49</v>
      </c>
      <c r="E1430" s="1">
        <v>5</v>
      </c>
      <c r="F1430" s="1">
        <v>3</v>
      </c>
      <c r="G1430" s="1">
        <f t="shared" si="71"/>
        <v>5.15</v>
      </c>
      <c r="H1430" s="22">
        <f t="shared" si="72"/>
        <v>54.023500000000006</v>
      </c>
    </row>
    <row r="1431" spans="1:8">
      <c r="A1431" s="19" t="s">
        <v>1144</v>
      </c>
      <c r="B1431" s="15" t="s">
        <v>1145</v>
      </c>
      <c r="C1431" s="4" t="s">
        <v>3</v>
      </c>
      <c r="D1431" s="4">
        <v>0.6704</v>
      </c>
      <c r="E1431" s="1">
        <v>10</v>
      </c>
      <c r="F1431" s="1">
        <v>0</v>
      </c>
      <c r="G1431" s="1">
        <f t="shared" si="71"/>
        <v>10</v>
      </c>
      <c r="H1431" s="22">
        <f t="shared" si="72"/>
        <v>6.7039999999999997</v>
      </c>
    </row>
    <row r="1432" spans="1:8">
      <c r="A1432" s="19" t="s">
        <v>831</v>
      </c>
      <c r="B1432" s="15" t="s">
        <v>832</v>
      </c>
      <c r="C1432" s="4" t="s">
        <v>3</v>
      </c>
      <c r="D1432" s="4">
        <v>4.91</v>
      </c>
      <c r="E1432" s="1">
        <v>0.31</v>
      </c>
      <c r="F1432" s="1">
        <v>0</v>
      </c>
      <c r="G1432" s="1">
        <f t="shared" si="71"/>
        <v>0.31</v>
      </c>
      <c r="H1432" s="22">
        <f t="shared" si="72"/>
        <v>1.5221</v>
      </c>
    </row>
    <row r="1433" spans="1:8">
      <c r="A1433" s="19" t="s">
        <v>1146</v>
      </c>
      <c r="B1433" s="15" t="s">
        <v>1147</v>
      </c>
      <c r="C1433" s="4" t="s">
        <v>6</v>
      </c>
      <c r="D1433" s="4">
        <v>1.65</v>
      </c>
      <c r="E1433" s="1">
        <v>4</v>
      </c>
      <c r="F1433" s="1">
        <v>0</v>
      </c>
      <c r="G1433" s="1">
        <f t="shared" si="71"/>
        <v>4</v>
      </c>
      <c r="H1433" s="22">
        <f t="shared" si="72"/>
        <v>6.6</v>
      </c>
    </row>
    <row r="1434" spans="1:8">
      <c r="A1434" s="19" t="s">
        <v>1148</v>
      </c>
      <c r="B1434" s="15" t="s">
        <v>1149</v>
      </c>
      <c r="C1434" s="4" t="s">
        <v>6</v>
      </c>
      <c r="D1434" s="4">
        <v>526.83000000000004</v>
      </c>
      <c r="E1434" s="1">
        <v>1</v>
      </c>
      <c r="F1434" s="1">
        <v>0</v>
      </c>
      <c r="G1434" s="1">
        <f t="shared" si="71"/>
        <v>1</v>
      </c>
      <c r="H1434" s="22">
        <f t="shared" si="72"/>
        <v>526.83000000000004</v>
      </c>
    </row>
    <row r="1435" spans="1:8">
      <c r="A1435" s="19" t="s">
        <v>797</v>
      </c>
      <c r="B1435" s="15" t="s">
        <v>798</v>
      </c>
      <c r="C1435" s="4" t="s">
        <v>16</v>
      </c>
      <c r="D1435" s="4">
        <v>215.3715</v>
      </c>
      <c r="E1435" s="1">
        <v>0.06</v>
      </c>
      <c r="F1435" s="1">
        <v>0</v>
      </c>
      <c r="G1435" s="1">
        <f t="shared" si="71"/>
        <v>0.06</v>
      </c>
      <c r="H1435" s="22">
        <f t="shared" si="72"/>
        <v>12.922289999999998</v>
      </c>
    </row>
    <row r="1436" spans="1:8">
      <c r="G1436" s="2" t="s">
        <v>534</v>
      </c>
      <c r="H1436" s="27">
        <f>TRUNC(SUM(H1427:H1435),2)</f>
        <v>762.17</v>
      </c>
    </row>
    <row r="1438" spans="1:8" ht="30">
      <c r="A1438" s="17" t="s">
        <v>321</v>
      </c>
      <c r="B1438" s="13" t="s">
        <v>322</v>
      </c>
      <c r="C1438" s="3" t="s">
        <v>6</v>
      </c>
    </row>
    <row r="1439" spans="1:8">
      <c r="A1439" s="18" t="s">
        <v>523</v>
      </c>
      <c r="B1439" s="14" t="s">
        <v>524</v>
      </c>
      <c r="C1439" s="5" t="s">
        <v>525</v>
      </c>
      <c r="D1439" s="5" t="s">
        <v>526</v>
      </c>
      <c r="E1439" s="6" t="s">
        <v>527</v>
      </c>
      <c r="F1439" s="6" t="s">
        <v>528</v>
      </c>
      <c r="G1439" s="6" t="s">
        <v>529</v>
      </c>
      <c r="H1439" s="23" t="s">
        <v>530</v>
      </c>
    </row>
    <row r="1440" spans="1:8">
      <c r="A1440" s="19" t="s">
        <v>1150</v>
      </c>
      <c r="B1440" s="15" t="s">
        <v>1151</v>
      </c>
      <c r="C1440" s="4" t="s">
        <v>6</v>
      </c>
      <c r="D1440" s="4">
        <v>16.86</v>
      </c>
      <c r="E1440" s="1">
        <v>1</v>
      </c>
      <c r="F1440" s="1">
        <v>0</v>
      </c>
      <c r="G1440" s="1">
        <f>E1440*(1+F1440/100)</f>
        <v>1</v>
      </c>
      <c r="H1440" s="22">
        <f>G1440*D1440</f>
        <v>16.86</v>
      </c>
    </row>
    <row r="1441" spans="1:8">
      <c r="G1441" s="2" t="s">
        <v>534</v>
      </c>
      <c r="H1441" s="27">
        <f>TRUNC(SUM(H1440:H1440),2)</f>
        <v>16.86</v>
      </c>
    </row>
    <row r="1443" spans="1:8" ht="30">
      <c r="A1443" s="17" t="s">
        <v>281</v>
      </c>
      <c r="B1443" s="13" t="s">
        <v>282</v>
      </c>
      <c r="C1443" s="3" t="s">
        <v>6</v>
      </c>
    </row>
    <row r="1444" spans="1:8">
      <c r="A1444" s="18" t="s">
        <v>523</v>
      </c>
      <c r="B1444" s="14" t="s">
        <v>524</v>
      </c>
      <c r="C1444" s="5" t="s">
        <v>525</v>
      </c>
      <c r="D1444" s="5" t="s">
        <v>526</v>
      </c>
      <c r="E1444" s="6" t="s">
        <v>527</v>
      </c>
      <c r="F1444" s="6" t="s">
        <v>528</v>
      </c>
      <c r="G1444" s="6" t="s">
        <v>529</v>
      </c>
      <c r="H1444" s="23" t="s">
        <v>530</v>
      </c>
    </row>
    <row r="1445" spans="1:8">
      <c r="A1445" s="19" t="s">
        <v>565</v>
      </c>
      <c r="B1445" s="15" t="s">
        <v>566</v>
      </c>
      <c r="C1445" s="4" t="s">
        <v>13</v>
      </c>
      <c r="D1445" s="4">
        <v>15.46</v>
      </c>
      <c r="E1445" s="1">
        <v>0.6</v>
      </c>
      <c r="F1445" s="1">
        <v>3</v>
      </c>
      <c r="G1445" s="1">
        <f>E1445*(1+F1445/100)</f>
        <v>0.61799999999999999</v>
      </c>
      <c r="H1445" s="22">
        <f>G1445*D1445</f>
        <v>9.5542800000000003</v>
      </c>
    </row>
    <row r="1446" spans="1:8">
      <c r="A1446" s="19" t="s">
        <v>543</v>
      </c>
      <c r="B1446" s="15" t="s">
        <v>544</v>
      </c>
      <c r="C1446" s="4" t="s">
        <v>13</v>
      </c>
      <c r="D1446" s="4">
        <v>10.49</v>
      </c>
      <c r="E1446" s="1">
        <v>0.6</v>
      </c>
      <c r="F1446" s="1">
        <v>3</v>
      </c>
      <c r="G1446" s="1">
        <f>E1446*(1+F1446/100)</f>
        <v>0.61799999999999999</v>
      </c>
      <c r="H1446" s="22">
        <f>G1446*D1446</f>
        <v>6.4828200000000002</v>
      </c>
    </row>
    <row r="1447" spans="1:8">
      <c r="A1447" s="19" t="s">
        <v>573</v>
      </c>
      <c r="B1447" s="15" t="s">
        <v>574</v>
      </c>
      <c r="C1447" s="4" t="s">
        <v>6</v>
      </c>
      <c r="D1447" s="4">
        <v>16.7</v>
      </c>
      <c r="E1447" s="1">
        <v>1</v>
      </c>
      <c r="F1447" s="1">
        <v>0</v>
      </c>
      <c r="G1447" s="1">
        <f>E1447*(1+F1447/100)</f>
        <v>1</v>
      </c>
      <c r="H1447" s="22">
        <f>G1447*D1447</f>
        <v>16.7</v>
      </c>
    </row>
    <row r="1448" spans="1:8">
      <c r="G1448" s="2" t="s">
        <v>534</v>
      </c>
      <c r="H1448" s="27">
        <f>TRUNC(SUM(H1445:H1447),2)</f>
        <v>32.729999999999997</v>
      </c>
    </row>
    <row r="1450" spans="1:8" ht="30">
      <c r="A1450" s="17" t="s">
        <v>283</v>
      </c>
      <c r="B1450" s="13" t="s">
        <v>284</v>
      </c>
      <c r="C1450" s="3" t="s">
        <v>6</v>
      </c>
    </row>
    <row r="1451" spans="1:8">
      <c r="A1451" s="18" t="s">
        <v>523</v>
      </c>
      <c r="B1451" s="14" t="s">
        <v>524</v>
      </c>
      <c r="C1451" s="5" t="s">
        <v>525</v>
      </c>
      <c r="D1451" s="5" t="s">
        <v>526</v>
      </c>
      <c r="E1451" s="6" t="s">
        <v>527</v>
      </c>
      <c r="F1451" s="6" t="s">
        <v>528</v>
      </c>
      <c r="G1451" s="6" t="s">
        <v>529</v>
      </c>
      <c r="H1451" s="23" t="s">
        <v>530</v>
      </c>
    </row>
    <row r="1452" spans="1:8">
      <c r="A1452" s="19" t="s">
        <v>565</v>
      </c>
      <c r="B1452" s="15" t="s">
        <v>566</v>
      </c>
      <c r="C1452" s="4" t="s">
        <v>13</v>
      </c>
      <c r="D1452" s="4">
        <v>15.46</v>
      </c>
      <c r="E1452" s="1">
        <v>0.6</v>
      </c>
      <c r="F1452" s="1">
        <v>3</v>
      </c>
      <c r="G1452" s="1">
        <f>E1452*(1+F1452/100)</f>
        <v>0.61799999999999999</v>
      </c>
      <c r="H1452" s="22">
        <f>G1452*D1452</f>
        <v>9.5542800000000003</v>
      </c>
    </row>
    <row r="1453" spans="1:8">
      <c r="A1453" s="19" t="s">
        <v>543</v>
      </c>
      <c r="B1453" s="15" t="s">
        <v>544</v>
      </c>
      <c r="C1453" s="4" t="s">
        <v>13</v>
      </c>
      <c r="D1453" s="4">
        <v>10.49</v>
      </c>
      <c r="E1453" s="1">
        <v>0.6</v>
      </c>
      <c r="F1453" s="1">
        <v>3</v>
      </c>
      <c r="G1453" s="1">
        <f>E1453*(1+F1453/100)</f>
        <v>0.61799999999999999</v>
      </c>
      <c r="H1453" s="22">
        <f>G1453*D1453</f>
        <v>6.4828200000000002</v>
      </c>
    </row>
    <row r="1454" spans="1:8">
      <c r="A1454" s="19" t="s">
        <v>1006</v>
      </c>
      <c r="B1454" s="15" t="s">
        <v>1007</v>
      </c>
      <c r="C1454" s="4" t="s">
        <v>6</v>
      </c>
      <c r="D1454" s="4">
        <v>31.78</v>
      </c>
      <c r="E1454" s="1">
        <v>1</v>
      </c>
      <c r="F1454" s="1">
        <v>0</v>
      </c>
      <c r="G1454" s="1">
        <f>E1454*(1+F1454/100)</f>
        <v>1</v>
      </c>
      <c r="H1454" s="22">
        <f>G1454*D1454</f>
        <v>31.78</v>
      </c>
    </row>
    <row r="1455" spans="1:8">
      <c r="G1455" s="2" t="s">
        <v>534</v>
      </c>
      <c r="H1455" s="27">
        <f>TRUNC(SUM(H1452:H1454),2)</f>
        <v>47.81</v>
      </c>
    </row>
    <row r="1457" spans="1:8" ht="30">
      <c r="A1457" s="17" t="s">
        <v>273</v>
      </c>
      <c r="B1457" s="13" t="s">
        <v>274</v>
      </c>
      <c r="C1457" s="3" t="s">
        <v>3</v>
      </c>
    </row>
    <row r="1458" spans="1:8">
      <c r="A1458" s="18" t="s">
        <v>523</v>
      </c>
      <c r="B1458" s="14" t="s">
        <v>524</v>
      </c>
      <c r="C1458" s="5" t="s">
        <v>525</v>
      </c>
      <c r="D1458" s="5" t="s">
        <v>526</v>
      </c>
      <c r="E1458" s="6" t="s">
        <v>527</v>
      </c>
      <c r="F1458" s="6" t="s">
        <v>528</v>
      </c>
      <c r="G1458" s="6" t="s">
        <v>529</v>
      </c>
      <c r="H1458" s="23" t="s">
        <v>530</v>
      </c>
    </row>
    <row r="1459" spans="1:8">
      <c r="A1459" s="19" t="s">
        <v>565</v>
      </c>
      <c r="B1459" s="15" t="s">
        <v>566</v>
      </c>
      <c r="C1459" s="4" t="s">
        <v>13</v>
      </c>
      <c r="D1459" s="4">
        <v>15.46</v>
      </c>
      <c r="E1459" s="1">
        <v>0.3</v>
      </c>
      <c r="F1459" s="1">
        <v>3</v>
      </c>
      <c r="G1459" s="1">
        <f>E1459*(1+F1459/100)</f>
        <v>0.309</v>
      </c>
      <c r="H1459" s="22">
        <f>G1459*D1459</f>
        <v>4.7771400000000002</v>
      </c>
    </row>
    <row r="1460" spans="1:8">
      <c r="A1460" s="19" t="s">
        <v>543</v>
      </c>
      <c r="B1460" s="15" t="s">
        <v>544</v>
      </c>
      <c r="C1460" s="4" t="s">
        <v>13</v>
      </c>
      <c r="D1460" s="4">
        <v>10.49</v>
      </c>
      <c r="E1460" s="1">
        <v>0.3</v>
      </c>
      <c r="F1460" s="1">
        <v>3</v>
      </c>
      <c r="G1460" s="1">
        <f>E1460*(1+F1460/100)</f>
        <v>0.309</v>
      </c>
      <c r="H1460" s="22">
        <f>G1460*D1460</f>
        <v>3.2414100000000001</v>
      </c>
    </row>
    <row r="1461" spans="1:8">
      <c r="A1461" s="19" t="s">
        <v>732</v>
      </c>
      <c r="B1461" s="15" t="s">
        <v>733</v>
      </c>
      <c r="C1461" s="4" t="s">
        <v>6</v>
      </c>
      <c r="D1461" s="4">
        <v>29.88</v>
      </c>
      <c r="E1461" s="1">
        <v>0.17499999999999999</v>
      </c>
      <c r="F1461" s="1">
        <v>10</v>
      </c>
      <c r="G1461" s="1">
        <f>E1461*(1+F1461/100)</f>
        <v>0.1925</v>
      </c>
      <c r="H1461" s="22">
        <f>G1461*D1461</f>
        <v>5.7519</v>
      </c>
    </row>
    <row r="1462" spans="1:8">
      <c r="G1462" s="2" t="s">
        <v>534</v>
      </c>
      <c r="H1462" s="27">
        <f>TRUNC(SUM(H1459:H1461),2)</f>
        <v>13.77</v>
      </c>
    </row>
    <row r="1464" spans="1:8" ht="45">
      <c r="A1464" s="17" t="s">
        <v>299</v>
      </c>
      <c r="B1464" s="13" t="s">
        <v>300</v>
      </c>
      <c r="C1464" s="3" t="s">
        <v>3</v>
      </c>
    </row>
    <row r="1465" spans="1:8">
      <c r="A1465" s="18" t="s">
        <v>523</v>
      </c>
      <c r="B1465" s="14" t="s">
        <v>524</v>
      </c>
      <c r="C1465" s="5" t="s">
        <v>525</v>
      </c>
      <c r="D1465" s="5" t="s">
        <v>526</v>
      </c>
      <c r="E1465" s="6" t="s">
        <v>527</v>
      </c>
      <c r="F1465" s="6" t="s">
        <v>528</v>
      </c>
      <c r="G1465" s="6" t="s">
        <v>529</v>
      </c>
      <c r="H1465" s="23" t="s">
        <v>530</v>
      </c>
    </row>
    <row r="1466" spans="1:8">
      <c r="A1466" s="19" t="s">
        <v>587</v>
      </c>
      <c r="B1466" s="15" t="s">
        <v>588</v>
      </c>
      <c r="C1466" s="4" t="s">
        <v>13</v>
      </c>
      <c r="D1466" s="4">
        <v>15.46</v>
      </c>
      <c r="E1466" s="1">
        <v>0.1</v>
      </c>
      <c r="F1466" s="1">
        <v>3</v>
      </c>
      <c r="G1466" s="1">
        <f>E1466*(1+F1466/100)</f>
        <v>0.10300000000000001</v>
      </c>
      <c r="H1466" s="22">
        <f>G1466*D1466</f>
        <v>1.5923800000000001</v>
      </c>
    </row>
    <row r="1467" spans="1:8">
      <c r="A1467" s="19" t="s">
        <v>543</v>
      </c>
      <c r="B1467" s="15" t="s">
        <v>544</v>
      </c>
      <c r="C1467" s="4" t="s">
        <v>13</v>
      </c>
      <c r="D1467" s="4">
        <v>10.49</v>
      </c>
      <c r="E1467" s="1">
        <v>0.1</v>
      </c>
      <c r="F1467" s="1">
        <v>3</v>
      </c>
      <c r="G1467" s="1">
        <f>E1467*(1+F1467/100)</f>
        <v>0.10300000000000001</v>
      </c>
      <c r="H1467" s="22">
        <f>G1467*D1467</f>
        <v>1.08047</v>
      </c>
    </row>
    <row r="1468" spans="1:8">
      <c r="A1468" s="19" t="s">
        <v>595</v>
      </c>
      <c r="B1468" s="15" t="s">
        <v>596</v>
      </c>
      <c r="C1468" s="4" t="s">
        <v>6</v>
      </c>
      <c r="D1468" s="4">
        <v>2.4300000000000002</v>
      </c>
      <c r="E1468" s="1">
        <v>0.35</v>
      </c>
      <c r="F1468" s="1">
        <v>0</v>
      </c>
      <c r="G1468" s="1">
        <f>E1468*(1+F1468/100)</f>
        <v>0.35</v>
      </c>
      <c r="H1468" s="22">
        <f>G1468*D1468</f>
        <v>0.85050000000000003</v>
      </c>
    </row>
    <row r="1469" spans="1:8">
      <c r="G1469" s="2" t="s">
        <v>534</v>
      </c>
      <c r="H1469" s="27">
        <f>TRUNC(SUM(H1466:H1468),2)</f>
        <v>3.52</v>
      </c>
    </row>
    <row r="1471" spans="1:8" ht="45">
      <c r="A1471" s="17" t="s">
        <v>301</v>
      </c>
      <c r="B1471" s="13" t="s">
        <v>302</v>
      </c>
      <c r="C1471" s="3" t="s">
        <v>3</v>
      </c>
    </row>
    <row r="1472" spans="1:8">
      <c r="A1472" s="18" t="s">
        <v>523</v>
      </c>
      <c r="B1472" s="14" t="s">
        <v>524</v>
      </c>
      <c r="C1472" s="5" t="s">
        <v>525</v>
      </c>
      <c r="D1472" s="5" t="s">
        <v>526</v>
      </c>
      <c r="E1472" s="6" t="s">
        <v>527</v>
      </c>
      <c r="F1472" s="6" t="s">
        <v>528</v>
      </c>
      <c r="G1472" s="6" t="s">
        <v>529</v>
      </c>
      <c r="H1472" s="23" t="s">
        <v>530</v>
      </c>
    </row>
    <row r="1473" spans="1:8">
      <c r="A1473" s="19" t="s">
        <v>587</v>
      </c>
      <c r="B1473" s="15" t="s">
        <v>588</v>
      </c>
      <c r="C1473" s="4" t="s">
        <v>13</v>
      </c>
      <c r="D1473" s="4">
        <v>15.46</v>
      </c>
      <c r="E1473" s="1">
        <v>0.12</v>
      </c>
      <c r="F1473" s="1">
        <v>3</v>
      </c>
      <c r="G1473" s="1">
        <f>E1473*(1+F1473/100)</f>
        <v>0.1236</v>
      </c>
      <c r="H1473" s="22">
        <f>G1473*D1473</f>
        <v>1.9108560000000001</v>
      </c>
    </row>
    <row r="1474" spans="1:8">
      <c r="A1474" s="19" t="s">
        <v>543</v>
      </c>
      <c r="B1474" s="15" t="s">
        <v>544</v>
      </c>
      <c r="C1474" s="4" t="s">
        <v>13</v>
      </c>
      <c r="D1474" s="4">
        <v>10.49</v>
      </c>
      <c r="E1474" s="1">
        <v>0.12</v>
      </c>
      <c r="F1474" s="1">
        <v>3</v>
      </c>
      <c r="G1474" s="1">
        <f>E1474*(1+F1474/100)</f>
        <v>0.1236</v>
      </c>
      <c r="H1474" s="22">
        <f>G1474*D1474</f>
        <v>1.296564</v>
      </c>
    </row>
    <row r="1475" spans="1:8">
      <c r="A1475" s="19" t="s">
        <v>615</v>
      </c>
      <c r="B1475" s="15" t="s">
        <v>616</v>
      </c>
      <c r="C1475" s="4" t="s">
        <v>6</v>
      </c>
      <c r="D1475" s="4">
        <v>3.45</v>
      </c>
      <c r="E1475" s="1">
        <v>0.35</v>
      </c>
      <c r="F1475" s="1">
        <v>0</v>
      </c>
      <c r="G1475" s="1">
        <f>E1475*(1+F1475/100)</f>
        <v>0.35</v>
      </c>
      <c r="H1475" s="22">
        <f>G1475*D1475</f>
        <v>1.2075</v>
      </c>
    </row>
    <row r="1476" spans="1:8">
      <c r="G1476" s="2" t="s">
        <v>534</v>
      </c>
      <c r="H1476" s="27">
        <f>TRUNC(SUM(H1473:H1475),2)</f>
        <v>4.41</v>
      </c>
    </row>
    <row r="1478" spans="1:8" ht="45">
      <c r="A1478" s="17" t="s">
        <v>297</v>
      </c>
      <c r="B1478" s="13" t="s">
        <v>298</v>
      </c>
      <c r="C1478" s="3" t="s">
        <v>3</v>
      </c>
    </row>
    <row r="1479" spans="1:8">
      <c r="A1479" s="18" t="s">
        <v>523</v>
      </c>
      <c r="B1479" s="14" t="s">
        <v>524</v>
      </c>
      <c r="C1479" s="5" t="s">
        <v>525</v>
      </c>
      <c r="D1479" s="5" t="s">
        <v>526</v>
      </c>
      <c r="E1479" s="6" t="s">
        <v>527</v>
      </c>
      <c r="F1479" s="6" t="s">
        <v>528</v>
      </c>
      <c r="G1479" s="6" t="s">
        <v>529</v>
      </c>
      <c r="H1479" s="23" t="s">
        <v>530</v>
      </c>
    </row>
    <row r="1480" spans="1:8">
      <c r="A1480" s="19" t="s">
        <v>565</v>
      </c>
      <c r="B1480" s="15" t="s">
        <v>566</v>
      </c>
      <c r="C1480" s="4" t="s">
        <v>13</v>
      </c>
      <c r="D1480" s="4">
        <v>15.46</v>
      </c>
      <c r="E1480" s="1">
        <v>0.43</v>
      </c>
      <c r="F1480" s="1">
        <v>3</v>
      </c>
      <c r="G1480" s="1">
        <f>E1480*(1+F1480/100)</f>
        <v>0.44290000000000002</v>
      </c>
      <c r="H1480" s="22">
        <f>G1480*D1480</f>
        <v>6.8472340000000003</v>
      </c>
    </row>
    <row r="1481" spans="1:8">
      <c r="A1481" s="19" t="s">
        <v>543</v>
      </c>
      <c r="B1481" s="15" t="s">
        <v>544</v>
      </c>
      <c r="C1481" s="4" t="s">
        <v>13</v>
      </c>
      <c r="D1481" s="4">
        <v>10.49</v>
      </c>
      <c r="E1481" s="1">
        <v>0.43</v>
      </c>
      <c r="F1481" s="1">
        <v>3</v>
      </c>
      <c r="G1481" s="1">
        <f>E1481*(1+F1481/100)</f>
        <v>0.44290000000000002</v>
      </c>
      <c r="H1481" s="22">
        <f>G1481*D1481</f>
        <v>4.6460210000000002</v>
      </c>
    </row>
    <row r="1482" spans="1:8">
      <c r="A1482" s="19" t="s">
        <v>718</v>
      </c>
      <c r="B1482" s="15" t="s">
        <v>719</v>
      </c>
      <c r="C1482" s="4" t="s">
        <v>6</v>
      </c>
      <c r="D1482" s="4">
        <v>2.73</v>
      </c>
      <c r="E1482" s="1">
        <v>0.4</v>
      </c>
      <c r="F1482" s="1">
        <v>10</v>
      </c>
      <c r="G1482" s="1">
        <f>E1482*(1+F1482/100)</f>
        <v>0.44000000000000006</v>
      </c>
      <c r="H1482" s="22">
        <f>G1482*D1482</f>
        <v>1.2012</v>
      </c>
    </row>
    <row r="1483" spans="1:8">
      <c r="A1483" s="19" t="s">
        <v>1152</v>
      </c>
      <c r="B1483" s="15" t="s">
        <v>1153</v>
      </c>
      <c r="C1483" s="4" t="s">
        <v>6</v>
      </c>
      <c r="D1483" s="4">
        <v>78.44</v>
      </c>
      <c r="E1483" s="1">
        <v>0.17499999999999999</v>
      </c>
      <c r="F1483" s="1">
        <v>10</v>
      </c>
      <c r="G1483" s="1">
        <f>E1483*(1+F1483/100)</f>
        <v>0.1925</v>
      </c>
      <c r="H1483" s="22">
        <f>G1483*D1483</f>
        <v>15.0997</v>
      </c>
    </row>
    <row r="1484" spans="1:8">
      <c r="G1484" s="2" t="s">
        <v>534</v>
      </c>
      <c r="H1484" s="27">
        <f>TRUNC(SUM(H1480:H1483),2)</f>
        <v>27.79</v>
      </c>
    </row>
    <row r="1486" spans="1:8" ht="30">
      <c r="A1486" s="17" t="s">
        <v>303</v>
      </c>
      <c r="B1486" s="13" t="s">
        <v>304</v>
      </c>
      <c r="C1486" s="3" t="s">
        <v>6</v>
      </c>
    </row>
    <row r="1487" spans="1:8">
      <c r="A1487" s="18" t="s">
        <v>523</v>
      </c>
      <c r="B1487" s="14" t="s">
        <v>524</v>
      </c>
      <c r="C1487" s="5" t="s">
        <v>525</v>
      </c>
      <c r="D1487" s="5" t="s">
        <v>526</v>
      </c>
      <c r="E1487" s="6" t="s">
        <v>527</v>
      </c>
      <c r="F1487" s="6" t="s">
        <v>528</v>
      </c>
      <c r="G1487" s="6" t="s">
        <v>529</v>
      </c>
      <c r="H1487" s="23" t="s">
        <v>530</v>
      </c>
    </row>
    <row r="1488" spans="1:8">
      <c r="A1488" s="19" t="s">
        <v>565</v>
      </c>
      <c r="B1488" s="15" t="s">
        <v>566</v>
      </c>
      <c r="C1488" s="4" t="s">
        <v>13</v>
      </c>
      <c r="D1488" s="4">
        <v>15.46</v>
      </c>
      <c r="E1488" s="1">
        <v>0.16</v>
      </c>
      <c r="F1488" s="1">
        <v>3</v>
      </c>
      <c r="G1488" s="1">
        <f>E1488*(1+F1488/100)</f>
        <v>0.1648</v>
      </c>
      <c r="H1488" s="22">
        <f>G1488*D1488</f>
        <v>2.5478080000000003</v>
      </c>
    </row>
    <row r="1489" spans="1:8">
      <c r="A1489" s="19" t="s">
        <v>543</v>
      </c>
      <c r="B1489" s="15" t="s">
        <v>544</v>
      </c>
      <c r="C1489" s="4" t="s">
        <v>13</v>
      </c>
      <c r="D1489" s="4">
        <v>10.49</v>
      </c>
      <c r="E1489" s="1">
        <v>0.16</v>
      </c>
      <c r="F1489" s="1">
        <v>3</v>
      </c>
      <c r="G1489" s="1">
        <f>E1489*(1+F1489/100)</f>
        <v>0.1648</v>
      </c>
      <c r="H1489" s="22">
        <f>G1489*D1489</f>
        <v>1.7287520000000001</v>
      </c>
    </row>
    <row r="1490" spans="1:8">
      <c r="A1490" s="19" t="s">
        <v>1154</v>
      </c>
      <c r="B1490" s="15" t="s">
        <v>1155</v>
      </c>
      <c r="C1490" s="4" t="s">
        <v>6</v>
      </c>
      <c r="D1490" s="4">
        <v>1.49</v>
      </c>
      <c r="E1490" s="1">
        <v>2</v>
      </c>
      <c r="F1490" s="1">
        <v>0</v>
      </c>
      <c r="G1490" s="1">
        <f>E1490*(1+F1490/100)</f>
        <v>2</v>
      </c>
      <c r="H1490" s="22">
        <f>G1490*D1490</f>
        <v>2.98</v>
      </c>
    </row>
    <row r="1491" spans="1:8">
      <c r="A1491" s="19" t="s">
        <v>1156</v>
      </c>
      <c r="B1491" s="15" t="s">
        <v>1157</v>
      </c>
      <c r="C1491" s="4" t="s">
        <v>6</v>
      </c>
      <c r="D1491" s="4">
        <v>8.4499999999999993</v>
      </c>
      <c r="E1491" s="1">
        <v>1</v>
      </c>
      <c r="F1491" s="1">
        <v>0</v>
      </c>
      <c r="G1491" s="1">
        <f>E1491*(1+F1491/100)</f>
        <v>1</v>
      </c>
      <c r="H1491" s="22">
        <f>G1491*D1491</f>
        <v>8.4499999999999993</v>
      </c>
    </row>
    <row r="1492" spans="1:8">
      <c r="G1492" s="2" t="s">
        <v>534</v>
      </c>
      <c r="H1492" s="27">
        <f>TRUNC(SUM(H1488:H1491),2)</f>
        <v>15.7</v>
      </c>
    </row>
    <row r="1494" spans="1:8" ht="30">
      <c r="A1494" s="17" t="s">
        <v>305</v>
      </c>
      <c r="B1494" s="13" t="s">
        <v>306</v>
      </c>
      <c r="C1494" s="3" t="s">
        <v>6</v>
      </c>
    </row>
    <row r="1495" spans="1:8">
      <c r="A1495" s="18" t="s">
        <v>523</v>
      </c>
      <c r="B1495" s="14" t="s">
        <v>524</v>
      </c>
      <c r="C1495" s="5" t="s">
        <v>525</v>
      </c>
      <c r="D1495" s="5" t="s">
        <v>526</v>
      </c>
      <c r="E1495" s="6" t="s">
        <v>527</v>
      </c>
      <c r="F1495" s="6" t="s">
        <v>528</v>
      </c>
      <c r="G1495" s="6" t="s">
        <v>529</v>
      </c>
      <c r="H1495" s="23" t="s">
        <v>530</v>
      </c>
    </row>
    <row r="1496" spans="1:8">
      <c r="A1496" s="19" t="s">
        <v>565</v>
      </c>
      <c r="B1496" s="15" t="s">
        <v>566</v>
      </c>
      <c r="C1496" s="4" t="s">
        <v>13</v>
      </c>
      <c r="D1496" s="4">
        <v>15.46</v>
      </c>
      <c r="E1496" s="1">
        <v>0.16</v>
      </c>
      <c r="F1496" s="1">
        <v>3</v>
      </c>
      <c r="G1496" s="1">
        <f>E1496*(1+F1496/100)</f>
        <v>0.1648</v>
      </c>
      <c r="H1496" s="22">
        <f>G1496*D1496</f>
        <v>2.5478080000000003</v>
      </c>
    </row>
    <row r="1497" spans="1:8">
      <c r="A1497" s="19" t="s">
        <v>543</v>
      </c>
      <c r="B1497" s="15" t="s">
        <v>544</v>
      </c>
      <c r="C1497" s="4" t="s">
        <v>13</v>
      </c>
      <c r="D1497" s="4">
        <v>10.49</v>
      </c>
      <c r="E1497" s="1">
        <v>0.16</v>
      </c>
      <c r="F1497" s="1">
        <v>3</v>
      </c>
      <c r="G1497" s="1">
        <f>E1497*(1+F1497/100)</f>
        <v>0.1648</v>
      </c>
      <c r="H1497" s="22">
        <f>G1497*D1497</f>
        <v>1.7287520000000001</v>
      </c>
    </row>
    <row r="1498" spans="1:8">
      <c r="A1498" s="19" t="s">
        <v>1130</v>
      </c>
      <c r="B1498" s="15" t="s">
        <v>1131</v>
      </c>
      <c r="C1498" s="4" t="s">
        <v>6</v>
      </c>
      <c r="D1498" s="4">
        <v>0.66</v>
      </c>
      <c r="E1498" s="1">
        <v>2</v>
      </c>
      <c r="F1498" s="1">
        <v>0</v>
      </c>
      <c r="G1498" s="1">
        <f>E1498*(1+F1498/100)</f>
        <v>2</v>
      </c>
      <c r="H1498" s="22">
        <f>G1498*D1498</f>
        <v>1.32</v>
      </c>
    </row>
    <row r="1499" spans="1:8">
      <c r="A1499" s="19" t="s">
        <v>1158</v>
      </c>
      <c r="B1499" s="15" t="s">
        <v>1159</v>
      </c>
      <c r="C1499" s="4" t="s">
        <v>6</v>
      </c>
      <c r="D1499" s="4">
        <v>9.6199999999999992</v>
      </c>
      <c r="E1499" s="1">
        <v>1</v>
      </c>
      <c r="F1499" s="1">
        <v>0</v>
      </c>
      <c r="G1499" s="1">
        <f>E1499*(1+F1499/100)</f>
        <v>1</v>
      </c>
      <c r="H1499" s="22">
        <f>G1499*D1499</f>
        <v>9.6199999999999992</v>
      </c>
    </row>
    <row r="1500" spans="1:8">
      <c r="G1500" s="2" t="s">
        <v>534</v>
      </c>
      <c r="H1500" s="27">
        <f>TRUNC(SUM(H1496:H1499),2)</f>
        <v>15.21</v>
      </c>
    </row>
    <row r="1502" spans="1:8" ht="45">
      <c r="A1502" s="17" t="s">
        <v>208</v>
      </c>
      <c r="B1502" s="13" t="s">
        <v>209</v>
      </c>
      <c r="C1502" s="3" t="s">
        <v>3</v>
      </c>
    </row>
    <row r="1503" spans="1:8">
      <c r="A1503" s="18" t="s">
        <v>523</v>
      </c>
      <c r="B1503" s="14" t="s">
        <v>524</v>
      </c>
      <c r="C1503" s="5" t="s">
        <v>525</v>
      </c>
      <c r="D1503" s="5" t="s">
        <v>526</v>
      </c>
      <c r="E1503" s="6" t="s">
        <v>527</v>
      </c>
      <c r="F1503" s="6" t="s">
        <v>528</v>
      </c>
      <c r="G1503" s="6" t="s">
        <v>529</v>
      </c>
      <c r="H1503" s="23" t="s">
        <v>530</v>
      </c>
    </row>
    <row r="1504" spans="1:8">
      <c r="A1504" s="19" t="s">
        <v>1160</v>
      </c>
      <c r="B1504" s="15" t="s">
        <v>1161</v>
      </c>
      <c r="C1504" s="4" t="s">
        <v>6</v>
      </c>
      <c r="D1504" s="4">
        <v>8.8800000000000008</v>
      </c>
      <c r="E1504" s="1">
        <v>0.17</v>
      </c>
      <c r="F1504" s="1">
        <v>0</v>
      </c>
      <c r="G1504" s="1">
        <f>E1504*(1+F1504/100)</f>
        <v>0.17</v>
      </c>
      <c r="H1504" s="22">
        <f>G1504*D1504</f>
        <v>1.5096000000000003</v>
      </c>
    </row>
    <row r="1505" spans="1:8">
      <c r="A1505" s="19" t="s">
        <v>1162</v>
      </c>
      <c r="B1505" s="15" t="s">
        <v>1163</v>
      </c>
      <c r="C1505" s="4" t="s">
        <v>3</v>
      </c>
      <c r="D1505" s="4">
        <v>30.39</v>
      </c>
      <c r="E1505" s="1">
        <v>1</v>
      </c>
      <c r="F1505" s="1">
        <v>0</v>
      </c>
      <c r="G1505" s="1">
        <f>E1505*(1+F1505/100)</f>
        <v>1</v>
      </c>
      <c r="H1505" s="22">
        <f>G1505*D1505</f>
        <v>30.39</v>
      </c>
    </row>
    <row r="1506" spans="1:8">
      <c r="G1506" s="2" t="s">
        <v>534</v>
      </c>
      <c r="H1506" s="27">
        <f>TRUNC(SUM(H1504:H1505),2)</f>
        <v>31.89</v>
      </c>
    </row>
    <row r="1508" spans="1:8" ht="45">
      <c r="A1508" s="17" t="s">
        <v>210</v>
      </c>
      <c r="B1508" s="13" t="s">
        <v>211</v>
      </c>
      <c r="C1508" s="3" t="s">
        <v>3</v>
      </c>
    </row>
    <row r="1509" spans="1:8">
      <c r="A1509" s="18" t="s">
        <v>523</v>
      </c>
      <c r="B1509" s="14" t="s">
        <v>524</v>
      </c>
      <c r="C1509" s="5" t="s">
        <v>525</v>
      </c>
      <c r="D1509" s="5" t="s">
        <v>526</v>
      </c>
      <c r="E1509" s="6" t="s">
        <v>527</v>
      </c>
      <c r="F1509" s="6" t="s">
        <v>528</v>
      </c>
      <c r="G1509" s="6" t="s">
        <v>529</v>
      </c>
      <c r="H1509" s="23" t="s">
        <v>530</v>
      </c>
    </row>
    <row r="1510" spans="1:8">
      <c r="A1510" s="19" t="s">
        <v>1164</v>
      </c>
      <c r="B1510" s="15" t="s">
        <v>1165</v>
      </c>
      <c r="C1510" s="4" t="s">
        <v>6</v>
      </c>
      <c r="D1510" s="4">
        <v>11.84</v>
      </c>
      <c r="E1510" s="1">
        <v>0.17</v>
      </c>
      <c r="F1510" s="1">
        <v>0</v>
      </c>
      <c r="G1510" s="1">
        <f>E1510*(1+F1510/100)</f>
        <v>0.17</v>
      </c>
      <c r="H1510" s="22">
        <f>G1510*D1510</f>
        <v>2.0127999999999999</v>
      </c>
    </row>
    <row r="1511" spans="1:8">
      <c r="A1511" s="19" t="s">
        <v>1166</v>
      </c>
      <c r="B1511" s="15" t="s">
        <v>1167</v>
      </c>
      <c r="C1511" s="4" t="s">
        <v>3</v>
      </c>
      <c r="D1511" s="4">
        <v>44.67</v>
      </c>
      <c r="E1511" s="1">
        <v>1</v>
      </c>
      <c r="F1511" s="1">
        <v>0</v>
      </c>
      <c r="G1511" s="1">
        <f>E1511*(1+F1511/100)</f>
        <v>1</v>
      </c>
      <c r="H1511" s="22">
        <f>G1511*D1511</f>
        <v>44.67</v>
      </c>
    </row>
    <row r="1512" spans="1:8">
      <c r="G1512" s="2" t="s">
        <v>534</v>
      </c>
      <c r="H1512" s="27">
        <f>TRUNC(SUM(H1510:H1511),2)</f>
        <v>46.68</v>
      </c>
    </row>
    <row r="1514" spans="1:8" ht="75">
      <c r="A1514" s="17" t="s">
        <v>200</v>
      </c>
      <c r="B1514" s="13" t="s">
        <v>201</v>
      </c>
      <c r="C1514" s="3" t="s">
        <v>3</v>
      </c>
    </row>
    <row r="1515" spans="1:8">
      <c r="A1515" s="18" t="s">
        <v>523</v>
      </c>
      <c r="B1515" s="14" t="s">
        <v>524</v>
      </c>
      <c r="C1515" s="5" t="s">
        <v>525</v>
      </c>
      <c r="D1515" s="5" t="s">
        <v>526</v>
      </c>
      <c r="E1515" s="6" t="s">
        <v>527</v>
      </c>
      <c r="F1515" s="6" t="s">
        <v>528</v>
      </c>
      <c r="G1515" s="6" t="s">
        <v>529</v>
      </c>
      <c r="H1515" s="23" t="s">
        <v>530</v>
      </c>
    </row>
    <row r="1516" spans="1:8">
      <c r="A1516" s="19" t="s">
        <v>1168</v>
      </c>
      <c r="B1516" s="15" t="s">
        <v>1169</v>
      </c>
      <c r="C1516" s="4" t="s">
        <v>13</v>
      </c>
      <c r="D1516" s="4">
        <v>15.46</v>
      </c>
      <c r="E1516" s="1">
        <v>0.08</v>
      </c>
      <c r="F1516" s="1">
        <v>3</v>
      </c>
      <c r="G1516" s="1">
        <f>E1516*(1+F1516/100)</f>
        <v>8.2400000000000001E-2</v>
      </c>
      <c r="H1516" s="22">
        <f>G1516*D1516</f>
        <v>1.2739040000000001</v>
      </c>
    </row>
    <row r="1517" spans="1:8">
      <c r="A1517" s="19" t="s">
        <v>1170</v>
      </c>
      <c r="B1517" s="15" t="s">
        <v>1171</v>
      </c>
      <c r="C1517" s="4" t="s">
        <v>13</v>
      </c>
      <c r="D1517" s="4">
        <v>14.36</v>
      </c>
      <c r="E1517" s="1">
        <v>0.2</v>
      </c>
      <c r="F1517" s="1">
        <v>3</v>
      </c>
      <c r="G1517" s="1">
        <f>E1517*(1+F1517/100)</f>
        <v>0.20600000000000002</v>
      </c>
      <c r="H1517" s="22">
        <f>G1517*D1517</f>
        <v>2.9581599999999999</v>
      </c>
    </row>
    <row r="1518" spans="1:8">
      <c r="A1518" s="19" t="s">
        <v>543</v>
      </c>
      <c r="B1518" s="15" t="s">
        <v>544</v>
      </c>
      <c r="C1518" s="4" t="s">
        <v>13</v>
      </c>
      <c r="D1518" s="4">
        <v>10.49</v>
      </c>
      <c r="E1518" s="1">
        <v>0.2</v>
      </c>
      <c r="F1518" s="1">
        <v>3</v>
      </c>
      <c r="G1518" s="1">
        <f>E1518*(1+F1518/100)</f>
        <v>0.20600000000000002</v>
      </c>
      <c r="H1518" s="22">
        <f>G1518*D1518</f>
        <v>2.1609400000000001</v>
      </c>
    </row>
    <row r="1519" spans="1:8">
      <c r="A1519" s="19" t="s">
        <v>1172</v>
      </c>
      <c r="B1519" s="15" t="s">
        <v>1173</v>
      </c>
      <c r="C1519" s="4" t="s">
        <v>16</v>
      </c>
      <c r="D1519" s="4">
        <v>22.689800000000002</v>
      </c>
      <c r="E1519" s="1">
        <v>0.1</v>
      </c>
      <c r="F1519" s="1">
        <v>0</v>
      </c>
      <c r="G1519" s="1">
        <f>E1519*(1+F1519/100)</f>
        <v>0.1</v>
      </c>
      <c r="H1519" s="22">
        <f>G1519*D1519</f>
        <v>2.2689800000000004</v>
      </c>
    </row>
    <row r="1520" spans="1:8">
      <c r="G1520" s="2" t="s">
        <v>534</v>
      </c>
      <c r="H1520" s="27">
        <f>TRUNC(SUM(H1516:H1519),2)</f>
        <v>8.66</v>
      </c>
    </row>
    <row r="1522" spans="1:8" ht="75">
      <c r="A1522" s="17" t="s">
        <v>202</v>
      </c>
      <c r="B1522" s="13" t="s">
        <v>203</v>
      </c>
      <c r="C1522" s="3" t="s">
        <v>3</v>
      </c>
    </row>
    <row r="1523" spans="1:8">
      <c r="A1523" s="18" t="s">
        <v>523</v>
      </c>
      <c r="B1523" s="14" t="s">
        <v>524</v>
      </c>
      <c r="C1523" s="5" t="s">
        <v>525</v>
      </c>
      <c r="D1523" s="5" t="s">
        <v>526</v>
      </c>
      <c r="E1523" s="6" t="s">
        <v>527</v>
      </c>
      <c r="F1523" s="6" t="s">
        <v>528</v>
      </c>
      <c r="G1523" s="6" t="s">
        <v>529</v>
      </c>
      <c r="H1523" s="23" t="s">
        <v>530</v>
      </c>
    </row>
    <row r="1524" spans="1:8">
      <c r="A1524" s="19" t="s">
        <v>1168</v>
      </c>
      <c r="B1524" s="15" t="s">
        <v>1169</v>
      </c>
      <c r="C1524" s="4" t="s">
        <v>13</v>
      </c>
      <c r="D1524" s="4">
        <v>15.46</v>
      </c>
      <c r="E1524" s="1">
        <v>0.08</v>
      </c>
      <c r="F1524" s="1">
        <v>3</v>
      </c>
      <c r="G1524" s="1">
        <f>E1524*(1+F1524/100)</f>
        <v>8.2400000000000001E-2</v>
      </c>
      <c r="H1524" s="22">
        <f>G1524*D1524</f>
        <v>1.2739040000000001</v>
      </c>
    </row>
    <row r="1525" spans="1:8">
      <c r="A1525" s="19" t="s">
        <v>1170</v>
      </c>
      <c r="B1525" s="15" t="s">
        <v>1171</v>
      </c>
      <c r="C1525" s="4" t="s">
        <v>13</v>
      </c>
      <c r="D1525" s="4">
        <v>14.36</v>
      </c>
      <c r="E1525" s="1">
        <v>0.25</v>
      </c>
      <c r="F1525" s="1">
        <v>3</v>
      </c>
      <c r="G1525" s="1">
        <f>E1525*(1+F1525/100)</f>
        <v>0.25750000000000001</v>
      </c>
      <c r="H1525" s="22">
        <f>G1525*D1525</f>
        <v>3.6976999999999998</v>
      </c>
    </row>
    <row r="1526" spans="1:8">
      <c r="A1526" s="19" t="s">
        <v>543</v>
      </c>
      <c r="B1526" s="15" t="s">
        <v>544</v>
      </c>
      <c r="C1526" s="4" t="s">
        <v>13</v>
      </c>
      <c r="D1526" s="4">
        <v>10.49</v>
      </c>
      <c r="E1526" s="1">
        <v>0.25</v>
      </c>
      <c r="F1526" s="1">
        <v>3</v>
      </c>
      <c r="G1526" s="1">
        <f>E1526*(1+F1526/100)</f>
        <v>0.25750000000000001</v>
      </c>
      <c r="H1526" s="22">
        <f>G1526*D1526</f>
        <v>2.7011750000000001</v>
      </c>
    </row>
    <row r="1527" spans="1:8">
      <c r="A1527" s="19" t="s">
        <v>1172</v>
      </c>
      <c r="B1527" s="15" t="s">
        <v>1173</v>
      </c>
      <c r="C1527" s="4" t="s">
        <v>16</v>
      </c>
      <c r="D1527" s="4">
        <v>22.689800000000002</v>
      </c>
      <c r="E1527" s="1">
        <v>0.125</v>
      </c>
      <c r="F1527" s="1">
        <v>0</v>
      </c>
      <c r="G1527" s="1">
        <f>E1527*(1+F1527/100)</f>
        <v>0.125</v>
      </c>
      <c r="H1527" s="22">
        <f>G1527*D1527</f>
        <v>2.8362250000000002</v>
      </c>
    </row>
    <row r="1528" spans="1:8">
      <c r="G1528" s="2" t="s">
        <v>534</v>
      </c>
      <c r="H1528" s="27">
        <f>TRUNC(SUM(H1524:H1527),2)</f>
        <v>10.5</v>
      </c>
    </row>
    <row r="1530" spans="1:8" ht="90">
      <c r="A1530" s="17" t="s">
        <v>214</v>
      </c>
      <c r="B1530" s="13" t="s">
        <v>215</v>
      </c>
      <c r="C1530" s="3" t="s">
        <v>6</v>
      </c>
    </row>
    <row r="1531" spans="1:8">
      <c r="A1531" s="18" t="s">
        <v>523</v>
      </c>
      <c r="B1531" s="14" t="s">
        <v>524</v>
      </c>
      <c r="C1531" s="5" t="s">
        <v>525</v>
      </c>
      <c r="D1531" s="5" t="s">
        <v>526</v>
      </c>
      <c r="E1531" s="6" t="s">
        <v>527</v>
      </c>
      <c r="F1531" s="6" t="s">
        <v>528</v>
      </c>
      <c r="G1531" s="6" t="s">
        <v>529</v>
      </c>
      <c r="H1531" s="23" t="s">
        <v>530</v>
      </c>
    </row>
    <row r="1532" spans="1:8">
      <c r="A1532" s="19" t="s">
        <v>563</v>
      </c>
      <c r="B1532" s="15" t="s">
        <v>564</v>
      </c>
      <c r="C1532" s="4" t="s">
        <v>13</v>
      </c>
      <c r="D1532" s="4">
        <v>14.36</v>
      </c>
      <c r="E1532" s="1">
        <v>9.5</v>
      </c>
      <c r="F1532" s="1">
        <v>3</v>
      </c>
      <c r="G1532" s="1">
        <f t="shared" ref="G1532:G1541" si="73">E1532*(1+F1532/100)</f>
        <v>9.7850000000000001</v>
      </c>
      <c r="H1532" s="22">
        <f t="shared" ref="H1532:H1541" si="74">G1532*D1532</f>
        <v>140.51259999999999</v>
      </c>
    </row>
    <row r="1533" spans="1:8">
      <c r="A1533" s="19" t="s">
        <v>869</v>
      </c>
      <c r="B1533" s="15" t="s">
        <v>870</v>
      </c>
      <c r="C1533" s="4" t="s">
        <v>13</v>
      </c>
      <c r="D1533" s="4">
        <v>14.36</v>
      </c>
      <c r="E1533" s="1">
        <v>0.5</v>
      </c>
      <c r="F1533" s="1">
        <v>3</v>
      </c>
      <c r="G1533" s="1">
        <f t="shared" si="73"/>
        <v>0.51500000000000001</v>
      </c>
      <c r="H1533" s="22">
        <f t="shared" si="74"/>
        <v>7.3953999999999995</v>
      </c>
    </row>
    <row r="1534" spans="1:8">
      <c r="A1534" s="19" t="s">
        <v>543</v>
      </c>
      <c r="B1534" s="15" t="s">
        <v>544</v>
      </c>
      <c r="C1534" s="4" t="s">
        <v>13</v>
      </c>
      <c r="D1534" s="4">
        <v>10.49</v>
      </c>
      <c r="E1534" s="1">
        <v>7.5</v>
      </c>
      <c r="F1534" s="1">
        <v>3</v>
      </c>
      <c r="G1534" s="1">
        <f t="shared" si="73"/>
        <v>7.7250000000000005</v>
      </c>
      <c r="H1534" s="22">
        <f t="shared" si="74"/>
        <v>81.035250000000005</v>
      </c>
    </row>
    <row r="1535" spans="1:8">
      <c r="A1535" s="19" t="s">
        <v>891</v>
      </c>
      <c r="B1535" s="15" t="s">
        <v>892</v>
      </c>
      <c r="C1535" s="4" t="s">
        <v>112</v>
      </c>
      <c r="D1535" s="4">
        <v>3.26</v>
      </c>
      <c r="E1535" s="1">
        <v>0.02</v>
      </c>
      <c r="F1535" s="1">
        <v>0</v>
      </c>
      <c r="G1535" s="1">
        <f t="shared" si="73"/>
        <v>0.02</v>
      </c>
      <c r="H1535" s="22">
        <f t="shared" si="74"/>
        <v>6.5199999999999994E-2</v>
      </c>
    </row>
    <row r="1536" spans="1:8">
      <c r="A1536" s="19" t="s">
        <v>911</v>
      </c>
      <c r="B1536" s="15" t="s">
        <v>912</v>
      </c>
      <c r="C1536" s="4" t="s">
        <v>112</v>
      </c>
      <c r="D1536" s="4">
        <v>3.9521999999999999</v>
      </c>
      <c r="E1536" s="1">
        <v>9</v>
      </c>
      <c r="F1536" s="1">
        <v>0</v>
      </c>
      <c r="G1536" s="1">
        <f t="shared" si="73"/>
        <v>9</v>
      </c>
      <c r="H1536" s="22">
        <f t="shared" si="74"/>
        <v>35.569800000000001</v>
      </c>
    </row>
    <row r="1537" spans="1:8">
      <c r="A1537" s="19" t="s">
        <v>831</v>
      </c>
      <c r="B1537" s="15" t="s">
        <v>832</v>
      </c>
      <c r="C1537" s="4" t="s">
        <v>3</v>
      </c>
      <c r="D1537" s="4">
        <v>4.91</v>
      </c>
      <c r="E1537" s="1">
        <v>1.8</v>
      </c>
      <c r="F1537" s="1">
        <v>0</v>
      </c>
      <c r="G1537" s="1">
        <f t="shared" si="73"/>
        <v>1.8</v>
      </c>
      <c r="H1537" s="22">
        <f t="shared" si="74"/>
        <v>8.838000000000001</v>
      </c>
    </row>
    <row r="1538" spans="1:8">
      <c r="A1538" s="19" t="s">
        <v>795</v>
      </c>
      <c r="B1538" s="15" t="s">
        <v>796</v>
      </c>
      <c r="C1538" s="4" t="s">
        <v>16</v>
      </c>
      <c r="D1538" s="4">
        <v>200.43600000000001</v>
      </c>
      <c r="E1538" s="1">
        <v>3.3599999999999998E-2</v>
      </c>
      <c r="F1538" s="1">
        <v>0</v>
      </c>
      <c r="G1538" s="1">
        <f t="shared" si="73"/>
        <v>3.3599999999999998E-2</v>
      </c>
      <c r="H1538" s="22">
        <f t="shared" si="74"/>
        <v>6.7346496</v>
      </c>
    </row>
    <row r="1539" spans="1:8">
      <c r="A1539" s="19" t="s">
        <v>797</v>
      </c>
      <c r="B1539" s="15" t="s">
        <v>798</v>
      </c>
      <c r="C1539" s="4" t="s">
        <v>16</v>
      </c>
      <c r="D1539" s="4">
        <v>215.3715</v>
      </c>
      <c r="E1539" s="1">
        <v>6.7199999999999996E-2</v>
      </c>
      <c r="F1539" s="1">
        <v>0</v>
      </c>
      <c r="G1539" s="1">
        <f t="shared" si="73"/>
        <v>6.7199999999999996E-2</v>
      </c>
      <c r="H1539" s="22">
        <f t="shared" si="74"/>
        <v>14.4729648</v>
      </c>
    </row>
    <row r="1540" spans="1:8">
      <c r="A1540" s="19" t="s">
        <v>1174</v>
      </c>
      <c r="B1540" s="15" t="s">
        <v>1175</v>
      </c>
      <c r="C1540" s="4" t="s">
        <v>19</v>
      </c>
      <c r="D1540" s="4">
        <v>176.47749999999999</v>
      </c>
      <c r="E1540" s="1">
        <v>3.2</v>
      </c>
      <c r="F1540" s="1">
        <v>0</v>
      </c>
      <c r="G1540" s="1">
        <f t="shared" si="73"/>
        <v>3.2</v>
      </c>
      <c r="H1540" s="22">
        <f t="shared" si="74"/>
        <v>564.72799999999995</v>
      </c>
    </row>
    <row r="1541" spans="1:8">
      <c r="A1541" s="19" t="s">
        <v>1176</v>
      </c>
      <c r="B1541" s="15" t="s">
        <v>1177</v>
      </c>
      <c r="C1541" s="4" t="s">
        <v>19</v>
      </c>
      <c r="D1541" s="4">
        <v>20.633199999999999</v>
      </c>
      <c r="E1541" s="1">
        <v>3.2</v>
      </c>
      <c r="F1541" s="1">
        <v>0</v>
      </c>
      <c r="G1541" s="1">
        <f t="shared" si="73"/>
        <v>3.2</v>
      </c>
      <c r="H1541" s="22">
        <f t="shared" si="74"/>
        <v>66.026240000000001</v>
      </c>
    </row>
    <row r="1542" spans="1:8">
      <c r="G1542" s="2" t="s">
        <v>534</v>
      </c>
      <c r="H1542" s="27">
        <f>TRUNC(SUM(H1532:H1541),2)</f>
        <v>925.37</v>
      </c>
    </row>
    <row r="1544" spans="1:8" ht="60">
      <c r="A1544" s="17" t="s">
        <v>237</v>
      </c>
      <c r="B1544" s="13" t="s">
        <v>238</v>
      </c>
      <c r="C1544" s="3" t="s">
        <v>6</v>
      </c>
    </row>
    <row r="1545" spans="1:8">
      <c r="A1545" s="18" t="s">
        <v>523</v>
      </c>
      <c r="B1545" s="14" t="s">
        <v>524</v>
      </c>
      <c r="C1545" s="5" t="s">
        <v>525</v>
      </c>
      <c r="D1545" s="5" t="s">
        <v>526</v>
      </c>
      <c r="E1545" s="6" t="s">
        <v>527</v>
      </c>
      <c r="F1545" s="6" t="s">
        <v>528</v>
      </c>
      <c r="G1545" s="6" t="s">
        <v>529</v>
      </c>
      <c r="H1545" s="23" t="s">
        <v>530</v>
      </c>
    </row>
    <row r="1546" spans="1:8">
      <c r="A1546" s="19" t="s">
        <v>565</v>
      </c>
      <c r="B1546" s="15" t="s">
        <v>566</v>
      </c>
      <c r="C1546" s="4" t="s">
        <v>13</v>
      </c>
      <c r="D1546" s="4">
        <v>15.46</v>
      </c>
      <c r="E1546" s="1">
        <v>2</v>
      </c>
      <c r="F1546" s="1">
        <v>3</v>
      </c>
      <c r="G1546" s="1">
        <f>E1546*(1+F1546/100)</f>
        <v>2.06</v>
      </c>
      <c r="H1546" s="22">
        <f>G1546*D1546</f>
        <v>31.847600000000003</v>
      </c>
    </row>
    <row r="1547" spans="1:8">
      <c r="A1547" s="19" t="s">
        <v>543</v>
      </c>
      <c r="B1547" s="15" t="s">
        <v>544</v>
      </c>
      <c r="C1547" s="4" t="s">
        <v>13</v>
      </c>
      <c r="D1547" s="4">
        <v>10.49</v>
      </c>
      <c r="E1547" s="1">
        <v>2</v>
      </c>
      <c r="F1547" s="1">
        <v>3</v>
      </c>
      <c r="G1547" s="1">
        <f>E1547*(1+F1547/100)</f>
        <v>2.06</v>
      </c>
      <c r="H1547" s="22">
        <f>G1547*D1547</f>
        <v>21.609400000000001</v>
      </c>
    </row>
    <row r="1548" spans="1:8">
      <c r="A1548" s="19" t="s">
        <v>865</v>
      </c>
      <c r="B1548" s="15" t="s">
        <v>866</v>
      </c>
      <c r="C1548" s="4" t="s">
        <v>112</v>
      </c>
      <c r="D1548" s="4">
        <v>0.36930000000000002</v>
      </c>
      <c r="E1548" s="1">
        <v>0.5</v>
      </c>
      <c r="F1548" s="1">
        <v>0</v>
      </c>
      <c r="G1548" s="1">
        <f>E1548*(1+F1548/100)</f>
        <v>0.5</v>
      </c>
      <c r="H1548" s="22">
        <f>G1548*D1548</f>
        <v>0.18465000000000001</v>
      </c>
    </row>
    <row r="1549" spans="1:8">
      <c r="A1549" s="19" t="s">
        <v>1178</v>
      </c>
      <c r="B1549" s="15" t="s">
        <v>1179</v>
      </c>
      <c r="C1549" s="4" t="s">
        <v>6</v>
      </c>
      <c r="D1549" s="4">
        <v>144.82</v>
      </c>
      <c r="E1549" s="1">
        <v>1</v>
      </c>
      <c r="F1549" s="1">
        <v>0</v>
      </c>
      <c r="G1549" s="1">
        <f>E1549*(1+F1549/100)</f>
        <v>1</v>
      </c>
      <c r="H1549" s="22">
        <f>G1549*D1549</f>
        <v>144.82</v>
      </c>
    </row>
    <row r="1550" spans="1:8">
      <c r="G1550" s="2" t="s">
        <v>534</v>
      </c>
      <c r="H1550" s="27">
        <f>TRUNC(SUM(H1546:H1549),2)</f>
        <v>198.46</v>
      </c>
    </row>
    <row r="1552" spans="1:8" ht="90">
      <c r="A1552" s="17" t="s">
        <v>239</v>
      </c>
      <c r="B1552" s="13" t="s">
        <v>240</v>
      </c>
      <c r="C1552" s="3" t="s">
        <v>6</v>
      </c>
    </row>
    <row r="1553" spans="1:8">
      <c r="A1553" s="18" t="s">
        <v>523</v>
      </c>
      <c r="B1553" s="14" t="s">
        <v>524</v>
      </c>
      <c r="C1553" s="5" t="s">
        <v>525</v>
      </c>
      <c r="D1553" s="5" t="s">
        <v>526</v>
      </c>
      <c r="E1553" s="6" t="s">
        <v>527</v>
      </c>
      <c r="F1553" s="6" t="s">
        <v>528</v>
      </c>
      <c r="G1553" s="6" t="s">
        <v>529</v>
      </c>
      <c r="H1553" s="23" t="s">
        <v>530</v>
      </c>
    </row>
    <row r="1554" spans="1:8">
      <c r="A1554" s="19" t="s">
        <v>563</v>
      </c>
      <c r="B1554" s="15" t="s">
        <v>564</v>
      </c>
      <c r="C1554" s="4" t="s">
        <v>13</v>
      </c>
      <c r="D1554" s="4">
        <v>14.36</v>
      </c>
      <c r="E1554" s="1">
        <v>2</v>
      </c>
      <c r="F1554" s="1">
        <v>3</v>
      </c>
      <c r="G1554" s="1">
        <f t="shared" ref="G1554:G1560" si="75">E1554*(1+F1554/100)</f>
        <v>2.06</v>
      </c>
      <c r="H1554" s="22">
        <f t="shared" ref="H1554:H1560" si="76">G1554*D1554</f>
        <v>29.581599999999998</v>
      </c>
    </row>
    <row r="1555" spans="1:8">
      <c r="A1555" s="19" t="s">
        <v>543</v>
      </c>
      <c r="B1555" s="15" t="s">
        <v>544</v>
      </c>
      <c r="C1555" s="4" t="s">
        <v>13</v>
      </c>
      <c r="D1555" s="4">
        <v>10.49</v>
      </c>
      <c r="E1555" s="1">
        <v>1</v>
      </c>
      <c r="F1555" s="1">
        <v>3</v>
      </c>
      <c r="G1555" s="1">
        <f t="shared" si="75"/>
        <v>1.03</v>
      </c>
      <c r="H1555" s="22">
        <f t="shared" si="76"/>
        <v>10.8047</v>
      </c>
    </row>
    <row r="1556" spans="1:8">
      <c r="A1556" s="19" t="s">
        <v>766</v>
      </c>
      <c r="B1556" s="15" t="s">
        <v>767</v>
      </c>
      <c r="C1556" s="4" t="s">
        <v>6</v>
      </c>
      <c r="D1556" s="4">
        <v>26.04</v>
      </c>
      <c r="E1556" s="1">
        <v>2</v>
      </c>
      <c r="F1556" s="1">
        <v>0</v>
      </c>
      <c r="G1556" s="1">
        <f t="shared" si="75"/>
        <v>2</v>
      </c>
      <c r="H1556" s="22">
        <f t="shared" si="76"/>
        <v>52.08</v>
      </c>
    </row>
    <row r="1557" spans="1:8">
      <c r="A1557" s="19" t="s">
        <v>768</v>
      </c>
      <c r="B1557" s="15" t="s">
        <v>769</v>
      </c>
      <c r="C1557" s="4" t="s">
        <v>6</v>
      </c>
      <c r="D1557" s="4">
        <v>13.98</v>
      </c>
      <c r="E1557" s="1">
        <v>1</v>
      </c>
      <c r="F1557" s="1">
        <v>0</v>
      </c>
      <c r="G1557" s="1">
        <f t="shared" si="75"/>
        <v>1</v>
      </c>
      <c r="H1557" s="22">
        <f t="shared" si="76"/>
        <v>13.98</v>
      </c>
    </row>
    <row r="1558" spans="1:8">
      <c r="A1558" s="19" t="s">
        <v>1180</v>
      </c>
      <c r="B1558" s="15" t="s">
        <v>1181</v>
      </c>
      <c r="C1558" s="4" t="s">
        <v>6</v>
      </c>
      <c r="D1558" s="4">
        <v>10.57</v>
      </c>
      <c r="E1558" s="1">
        <v>1</v>
      </c>
      <c r="F1558" s="1">
        <v>0</v>
      </c>
      <c r="G1558" s="1">
        <f t="shared" si="75"/>
        <v>1</v>
      </c>
      <c r="H1558" s="22">
        <f t="shared" si="76"/>
        <v>10.57</v>
      </c>
    </row>
    <row r="1559" spans="1:8">
      <c r="A1559" s="19" t="s">
        <v>770</v>
      </c>
      <c r="B1559" s="15" t="s">
        <v>771</v>
      </c>
      <c r="C1559" s="4" t="s">
        <v>6</v>
      </c>
      <c r="D1559" s="4">
        <v>28.05</v>
      </c>
      <c r="E1559" s="1">
        <v>1</v>
      </c>
      <c r="F1559" s="1">
        <v>0</v>
      </c>
      <c r="G1559" s="1">
        <f t="shared" si="75"/>
        <v>1</v>
      </c>
      <c r="H1559" s="22">
        <f t="shared" si="76"/>
        <v>28.05</v>
      </c>
    </row>
    <row r="1560" spans="1:8">
      <c r="A1560" s="19" t="s">
        <v>950</v>
      </c>
      <c r="B1560" s="15" t="s">
        <v>951</v>
      </c>
      <c r="C1560" s="4" t="s">
        <v>16</v>
      </c>
      <c r="D1560" s="4">
        <v>246.18879999999999</v>
      </c>
      <c r="E1560" s="1">
        <v>0.01</v>
      </c>
      <c r="F1560" s="1">
        <v>0</v>
      </c>
      <c r="G1560" s="1">
        <f t="shared" si="75"/>
        <v>0.01</v>
      </c>
      <c r="H1560" s="22">
        <f t="shared" si="76"/>
        <v>2.4618880000000001</v>
      </c>
    </row>
    <row r="1561" spans="1:8">
      <c r="G1561" s="2" t="s">
        <v>534</v>
      </c>
      <c r="H1561" s="27">
        <f>TRUNC(SUM(H1554:H1560),2)</f>
        <v>147.52000000000001</v>
      </c>
    </row>
    <row r="1563" spans="1:8" ht="45">
      <c r="A1563" s="17" t="s">
        <v>241</v>
      </c>
      <c r="B1563" s="13" t="s">
        <v>242</v>
      </c>
      <c r="C1563" s="3" t="s">
        <v>6</v>
      </c>
    </row>
    <row r="1564" spans="1:8">
      <c r="A1564" s="18" t="s">
        <v>523</v>
      </c>
      <c r="B1564" s="14" t="s">
        <v>524</v>
      </c>
      <c r="C1564" s="5" t="s">
        <v>525</v>
      </c>
      <c r="D1564" s="5" t="s">
        <v>526</v>
      </c>
      <c r="E1564" s="6" t="s">
        <v>527</v>
      </c>
      <c r="F1564" s="6" t="s">
        <v>528</v>
      </c>
      <c r="G1564" s="6" t="s">
        <v>529</v>
      </c>
      <c r="H1564" s="23" t="s">
        <v>530</v>
      </c>
    </row>
    <row r="1565" spans="1:8">
      <c r="A1565" s="19" t="s">
        <v>565</v>
      </c>
      <c r="B1565" s="15" t="s">
        <v>566</v>
      </c>
      <c r="C1565" s="4" t="s">
        <v>13</v>
      </c>
      <c r="D1565" s="4">
        <v>15.46</v>
      </c>
      <c r="E1565" s="1">
        <v>2</v>
      </c>
      <c r="F1565" s="1">
        <v>3</v>
      </c>
      <c r="G1565" s="1">
        <f>E1565*(1+F1565/100)</f>
        <v>2.06</v>
      </c>
      <c r="H1565" s="22">
        <f>G1565*D1565</f>
        <v>31.847600000000003</v>
      </c>
    </row>
    <row r="1566" spans="1:8">
      <c r="A1566" s="19" t="s">
        <v>543</v>
      </c>
      <c r="B1566" s="15" t="s">
        <v>544</v>
      </c>
      <c r="C1566" s="4" t="s">
        <v>13</v>
      </c>
      <c r="D1566" s="4">
        <v>10.49</v>
      </c>
      <c r="E1566" s="1">
        <v>2</v>
      </c>
      <c r="F1566" s="1">
        <v>3</v>
      </c>
      <c r="G1566" s="1">
        <f>E1566*(1+F1566/100)</f>
        <v>2.06</v>
      </c>
      <c r="H1566" s="22">
        <f>G1566*D1566</f>
        <v>21.609400000000001</v>
      </c>
    </row>
    <row r="1567" spans="1:8">
      <c r="A1567" s="19" t="s">
        <v>865</v>
      </c>
      <c r="B1567" s="15" t="s">
        <v>866</v>
      </c>
      <c r="C1567" s="4" t="s">
        <v>112</v>
      </c>
      <c r="D1567" s="4">
        <v>0.36930000000000002</v>
      </c>
      <c r="E1567" s="1">
        <v>0.8</v>
      </c>
      <c r="F1567" s="1">
        <v>0</v>
      </c>
      <c r="G1567" s="1">
        <f>E1567*(1+F1567/100)</f>
        <v>0.8</v>
      </c>
      <c r="H1567" s="22">
        <f>G1567*D1567</f>
        <v>0.29544000000000004</v>
      </c>
    </row>
    <row r="1568" spans="1:8">
      <c r="A1568" s="19" t="s">
        <v>1182</v>
      </c>
      <c r="B1568" s="15" t="s">
        <v>1183</v>
      </c>
      <c r="C1568" s="4" t="s">
        <v>6</v>
      </c>
      <c r="D1568" s="4">
        <v>73.27</v>
      </c>
      <c r="E1568" s="1">
        <v>1</v>
      </c>
      <c r="F1568" s="1">
        <v>0</v>
      </c>
      <c r="G1568" s="1">
        <f>E1568*(1+F1568/100)</f>
        <v>1</v>
      </c>
      <c r="H1568" s="22">
        <f>G1568*D1568</f>
        <v>73.27</v>
      </c>
    </row>
    <row r="1569" spans="1:8">
      <c r="G1569" s="2" t="s">
        <v>534</v>
      </c>
      <c r="H1569" s="27">
        <f>TRUNC(SUM(H1565:H1568),2)</f>
        <v>127.02</v>
      </c>
    </row>
    <row r="1571" spans="1:8" ht="90">
      <c r="A1571" s="17" t="s">
        <v>204</v>
      </c>
      <c r="B1571" s="13" t="s">
        <v>205</v>
      </c>
      <c r="C1571" s="3" t="s">
        <v>6</v>
      </c>
    </row>
    <row r="1572" spans="1:8">
      <c r="A1572" s="18" t="s">
        <v>523</v>
      </c>
      <c r="B1572" s="14" t="s">
        <v>524</v>
      </c>
      <c r="C1572" s="5" t="s">
        <v>525</v>
      </c>
      <c r="D1572" s="5" t="s">
        <v>526</v>
      </c>
      <c r="E1572" s="6" t="s">
        <v>527</v>
      </c>
      <c r="F1572" s="6" t="s">
        <v>528</v>
      </c>
      <c r="G1572" s="6" t="s">
        <v>529</v>
      </c>
      <c r="H1572" s="23" t="s">
        <v>530</v>
      </c>
    </row>
    <row r="1573" spans="1:8">
      <c r="A1573" s="19" t="s">
        <v>563</v>
      </c>
      <c r="B1573" s="15" t="s">
        <v>564</v>
      </c>
      <c r="C1573" s="4" t="s">
        <v>13</v>
      </c>
      <c r="D1573" s="4">
        <v>14.36</v>
      </c>
      <c r="E1573" s="1">
        <v>5</v>
      </c>
      <c r="F1573" s="1">
        <v>3</v>
      </c>
      <c r="G1573" s="1">
        <f t="shared" ref="G1573:G1581" si="77">E1573*(1+F1573/100)</f>
        <v>5.15</v>
      </c>
      <c r="H1573" s="22">
        <f t="shared" ref="H1573:H1581" si="78">G1573*D1573</f>
        <v>73.954000000000008</v>
      </c>
    </row>
    <row r="1574" spans="1:8">
      <c r="A1574" s="19" t="s">
        <v>543</v>
      </c>
      <c r="B1574" s="15" t="s">
        <v>544</v>
      </c>
      <c r="C1574" s="4" t="s">
        <v>13</v>
      </c>
      <c r="D1574" s="4">
        <v>10.49</v>
      </c>
      <c r="E1574" s="1">
        <v>7.5</v>
      </c>
      <c r="F1574" s="1">
        <v>3</v>
      </c>
      <c r="G1574" s="1">
        <f t="shared" si="77"/>
        <v>7.7250000000000005</v>
      </c>
      <c r="H1574" s="22">
        <f t="shared" si="78"/>
        <v>81.035250000000005</v>
      </c>
    </row>
    <row r="1575" spans="1:8">
      <c r="A1575" s="19" t="s">
        <v>1184</v>
      </c>
      <c r="B1575" s="15" t="s">
        <v>1185</v>
      </c>
      <c r="C1575" s="4" t="s">
        <v>6</v>
      </c>
      <c r="D1575" s="4">
        <v>47.78</v>
      </c>
      <c r="E1575" s="1">
        <v>2</v>
      </c>
      <c r="F1575" s="1">
        <v>0</v>
      </c>
      <c r="G1575" s="1">
        <f t="shared" si="77"/>
        <v>2</v>
      </c>
      <c r="H1575" s="22">
        <f t="shared" si="78"/>
        <v>95.56</v>
      </c>
    </row>
    <row r="1576" spans="1:8">
      <c r="A1576" s="19" t="s">
        <v>795</v>
      </c>
      <c r="B1576" s="15" t="s">
        <v>796</v>
      </c>
      <c r="C1576" s="4" t="s">
        <v>16</v>
      </c>
      <c r="D1576" s="4">
        <v>200.43600000000001</v>
      </c>
      <c r="E1576" s="1">
        <v>1.7</v>
      </c>
      <c r="F1576" s="1">
        <v>0</v>
      </c>
      <c r="G1576" s="1">
        <f t="shared" si="77"/>
        <v>1.7</v>
      </c>
      <c r="H1576" s="22">
        <f t="shared" si="78"/>
        <v>340.74119999999999</v>
      </c>
    </row>
    <row r="1577" spans="1:8">
      <c r="A1577" s="19" t="s">
        <v>1186</v>
      </c>
      <c r="B1577" s="15" t="s">
        <v>1187</v>
      </c>
      <c r="C1577" s="4" t="s">
        <v>19</v>
      </c>
      <c r="D1577" s="4">
        <v>44.188099999999999</v>
      </c>
      <c r="E1577" s="1">
        <v>14</v>
      </c>
      <c r="F1577" s="1">
        <v>0</v>
      </c>
      <c r="G1577" s="1">
        <f t="shared" si="77"/>
        <v>14</v>
      </c>
      <c r="H1577" s="22">
        <f t="shared" si="78"/>
        <v>618.63339999999994</v>
      </c>
    </row>
    <row r="1578" spans="1:8">
      <c r="A1578" s="19" t="s">
        <v>1188</v>
      </c>
      <c r="B1578" s="15" t="s">
        <v>1189</v>
      </c>
      <c r="C1578" s="4" t="s">
        <v>112</v>
      </c>
      <c r="D1578" s="4">
        <v>4.4470999999999998</v>
      </c>
      <c r="E1578" s="1">
        <v>28</v>
      </c>
      <c r="F1578" s="1">
        <v>0</v>
      </c>
      <c r="G1578" s="1">
        <f t="shared" si="77"/>
        <v>28</v>
      </c>
      <c r="H1578" s="22">
        <f t="shared" si="78"/>
        <v>124.5188</v>
      </c>
    </row>
    <row r="1579" spans="1:8">
      <c r="A1579" s="19" t="s">
        <v>1190</v>
      </c>
      <c r="B1579" s="15" t="s">
        <v>1191</v>
      </c>
      <c r="C1579" s="4" t="s">
        <v>112</v>
      </c>
      <c r="D1579" s="4">
        <v>3.4464999999999999</v>
      </c>
      <c r="E1579" s="1">
        <v>28</v>
      </c>
      <c r="F1579" s="1">
        <v>0</v>
      </c>
      <c r="G1579" s="1">
        <f t="shared" si="77"/>
        <v>28</v>
      </c>
      <c r="H1579" s="22">
        <f t="shared" si="78"/>
        <v>96.501999999999995</v>
      </c>
    </row>
    <row r="1580" spans="1:8">
      <c r="A1580" s="19" t="s">
        <v>1192</v>
      </c>
      <c r="B1580" s="15" t="s">
        <v>1193</v>
      </c>
      <c r="C1580" s="4" t="s">
        <v>112</v>
      </c>
      <c r="D1580" s="4">
        <v>2.5594000000000001</v>
      </c>
      <c r="E1580" s="1">
        <v>56</v>
      </c>
      <c r="F1580" s="1">
        <v>0</v>
      </c>
      <c r="G1580" s="1">
        <f t="shared" si="77"/>
        <v>56</v>
      </c>
      <c r="H1580" s="22">
        <f t="shared" si="78"/>
        <v>143.32640000000001</v>
      </c>
    </row>
    <row r="1581" spans="1:8">
      <c r="A1581" s="19" t="s">
        <v>1176</v>
      </c>
      <c r="B1581" s="15" t="s">
        <v>1177</v>
      </c>
      <c r="C1581" s="4" t="s">
        <v>19</v>
      </c>
      <c r="D1581" s="4">
        <v>20.633199999999999</v>
      </c>
      <c r="E1581" s="1">
        <v>1.21</v>
      </c>
      <c r="F1581" s="1">
        <v>0</v>
      </c>
      <c r="G1581" s="1">
        <f t="shared" si="77"/>
        <v>1.21</v>
      </c>
      <c r="H1581" s="22">
        <f t="shared" si="78"/>
        <v>24.966171999999997</v>
      </c>
    </row>
    <row r="1582" spans="1:8">
      <c r="G1582" s="2" t="s">
        <v>534</v>
      </c>
      <c r="H1582" s="27">
        <f>TRUNC(SUM(H1573:H1581),2)</f>
        <v>1599.23</v>
      </c>
    </row>
    <row r="1584" spans="1:8" ht="90">
      <c r="A1584" s="17" t="s">
        <v>206</v>
      </c>
      <c r="B1584" s="13" t="s">
        <v>207</v>
      </c>
      <c r="C1584" s="3" t="s">
        <v>6</v>
      </c>
    </row>
    <row r="1585" spans="1:8">
      <c r="A1585" s="18" t="s">
        <v>523</v>
      </c>
      <c r="B1585" s="14" t="s">
        <v>524</v>
      </c>
      <c r="C1585" s="5" t="s">
        <v>525</v>
      </c>
      <c r="D1585" s="5" t="s">
        <v>526</v>
      </c>
      <c r="E1585" s="6" t="s">
        <v>527</v>
      </c>
      <c r="F1585" s="6" t="s">
        <v>528</v>
      </c>
      <c r="G1585" s="6" t="s">
        <v>529</v>
      </c>
      <c r="H1585" s="23" t="s">
        <v>530</v>
      </c>
    </row>
    <row r="1586" spans="1:8">
      <c r="A1586" s="19" t="s">
        <v>563</v>
      </c>
      <c r="B1586" s="15" t="s">
        <v>564</v>
      </c>
      <c r="C1586" s="4" t="s">
        <v>13</v>
      </c>
      <c r="D1586" s="4">
        <v>14.36</v>
      </c>
      <c r="E1586" s="1">
        <v>2</v>
      </c>
      <c r="F1586" s="1">
        <v>3</v>
      </c>
      <c r="G1586" s="1">
        <f>E1586*(1+F1586/100)</f>
        <v>2.06</v>
      </c>
      <c r="H1586" s="22">
        <f>G1586*D1586</f>
        <v>29.581599999999998</v>
      </c>
    </row>
    <row r="1587" spans="1:8">
      <c r="A1587" s="19" t="s">
        <v>543</v>
      </c>
      <c r="B1587" s="15" t="s">
        <v>544</v>
      </c>
      <c r="C1587" s="4" t="s">
        <v>13</v>
      </c>
      <c r="D1587" s="4">
        <v>10.49</v>
      </c>
      <c r="E1587" s="1">
        <v>2</v>
      </c>
      <c r="F1587" s="1">
        <v>3</v>
      </c>
      <c r="G1587" s="1">
        <f>E1587*(1+F1587/100)</f>
        <v>2.06</v>
      </c>
      <c r="H1587" s="22">
        <f>G1587*D1587</f>
        <v>21.609400000000001</v>
      </c>
    </row>
    <row r="1588" spans="1:8">
      <c r="A1588" s="19" t="s">
        <v>1194</v>
      </c>
      <c r="B1588" s="15" t="s">
        <v>1195</v>
      </c>
      <c r="C1588" s="4" t="s">
        <v>6</v>
      </c>
      <c r="D1588" s="4">
        <v>396.35</v>
      </c>
      <c r="E1588" s="1">
        <v>1</v>
      </c>
      <c r="F1588" s="1">
        <v>0</v>
      </c>
      <c r="G1588" s="1">
        <f>E1588*(1+F1588/100)</f>
        <v>1</v>
      </c>
      <c r="H1588" s="22">
        <f>G1588*D1588</f>
        <v>396.35</v>
      </c>
    </row>
    <row r="1589" spans="1:8">
      <c r="A1589" s="19" t="s">
        <v>950</v>
      </c>
      <c r="B1589" s="15" t="s">
        <v>951</v>
      </c>
      <c r="C1589" s="4" t="s">
        <v>16</v>
      </c>
      <c r="D1589" s="4">
        <v>246.18879999999999</v>
      </c>
      <c r="E1589" s="1">
        <v>5.0000000000000001E-3</v>
      </c>
      <c r="F1589" s="1">
        <v>0</v>
      </c>
      <c r="G1589" s="1">
        <f>E1589*(1+F1589/100)</f>
        <v>5.0000000000000001E-3</v>
      </c>
      <c r="H1589" s="22">
        <f>G1589*D1589</f>
        <v>1.230944</v>
      </c>
    </row>
    <row r="1590" spans="1:8">
      <c r="G1590" s="2" t="s">
        <v>534</v>
      </c>
      <c r="H1590" s="27">
        <f>TRUNC(SUM(H1586:H1589),2)</f>
        <v>448.77</v>
      </c>
    </row>
    <row r="1592" spans="1:8" ht="75">
      <c r="A1592" s="17" t="s">
        <v>72</v>
      </c>
      <c r="B1592" s="13" t="s">
        <v>73</v>
      </c>
      <c r="C1592" s="3" t="s">
        <v>16</v>
      </c>
    </row>
    <row r="1593" spans="1:8">
      <c r="A1593" s="18" t="s">
        <v>523</v>
      </c>
      <c r="B1593" s="14" t="s">
        <v>524</v>
      </c>
      <c r="C1593" s="5" t="s">
        <v>525</v>
      </c>
      <c r="D1593" s="5" t="s">
        <v>526</v>
      </c>
      <c r="E1593" s="6" t="s">
        <v>527</v>
      </c>
      <c r="F1593" s="6" t="s">
        <v>528</v>
      </c>
      <c r="G1593" s="6" t="s">
        <v>529</v>
      </c>
      <c r="H1593" s="23" t="s">
        <v>530</v>
      </c>
    </row>
    <row r="1594" spans="1:8">
      <c r="A1594" s="19" t="s">
        <v>543</v>
      </c>
      <c r="B1594" s="15" t="s">
        <v>544</v>
      </c>
      <c r="C1594" s="4" t="s">
        <v>13</v>
      </c>
      <c r="D1594" s="4">
        <v>10.49</v>
      </c>
      <c r="E1594" s="1">
        <v>0.14000000000000001</v>
      </c>
      <c r="F1594" s="1">
        <v>0</v>
      </c>
      <c r="G1594" s="1">
        <f>E1594*(1+F1594/100)</f>
        <v>0.14000000000000001</v>
      </c>
      <c r="H1594" s="22">
        <f>G1594*D1594</f>
        <v>1.4686000000000001</v>
      </c>
    </row>
    <row r="1595" spans="1:8">
      <c r="A1595" s="19" t="s">
        <v>834</v>
      </c>
      <c r="B1595" s="15" t="s">
        <v>835</v>
      </c>
      <c r="C1595" s="4" t="s">
        <v>13</v>
      </c>
      <c r="D1595" s="4">
        <v>86.401600000000002</v>
      </c>
      <c r="E1595" s="1">
        <v>0.11899999999999999</v>
      </c>
      <c r="F1595" s="1">
        <v>0</v>
      </c>
      <c r="G1595" s="1">
        <f>E1595*(1+F1595/100)</f>
        <v>0.11899999999999999</v>
      </c>
      <c r="H1595" s="22">
        <f>G1595*D1595</f>
        <v>10.2817904</v>
      </c>
    </row>
    <row r="1596" spans="1:8">
      <c r="A1596" s="19" t="s">
        <v>836</v>
      </c>
      <c r="B1596" s="15" t="s">
        <v>835</v>
      </c>
      <c r="C1596" s="4" t="s">
        <v>13</v>
      </c>
      <c r="D1596" s="4">
        <v>31.903700000000001</v>
      </c>
      <c r="E1596" s="1">
        <v>2.1000000000000001E-2</v>
      </c>
      <c r="F1596" s="1">
        <v>0</v>
      </c>
      <c r="G1596" s="1">
        <f>E1596*(1+F1596/100)</f>
        <v>2.1000000000000001E-2</v>
      </c>
      <c r="H1596" s="22">
        <f>G1596*D1596</f>
        <v>0.66997770000000001</v>
      </c>
    </row>
    <row r="1597" spans="1:8">
      <c r="G1597" s="2" t="s">
        <v>534</v>
      </c>
      <c r="H1597" s="27">
        <f>TRUNC(SUM(H1594:H1596),2)</f>
        <v>12.42</v>
      </c>
    </row>
    <row r="1599" spans="1:8" ht="45">
      <c r="A1599" s="17" t="s">
        <v>70</v>
      </c>
      <c r="B1599" s="13" t="s">
        <v>71</v>
      </c>
      <c r="C1599" s="3" t="s">
        <v>16</v>
      </c>
    </row>
    <row r="1600" spans="1:8">
      <c r="A1600" s="18" t="s">
        <v>523</v>
      </c>
      <c r="B1600" s="14" t="s">
        <v>524</v>
      </c>
      <c r="C1600" s="5" t="s">
        <v>525</v>
      </c>
      <c r="D1600" s="5" t="s">
        <v>526</v>
      </c>
      <c r="E1600" s="6" t="s">
        <v>527</v>
      </c>
      <c r="F1600" s="6" t="s">
        <v>528</v>
      </c>
      <c r="G1600" s="6" t="s">
        <v>529</v>
      </c>
      <c r="H1600" s="23" t="s">
        <v>530</v>
      </c>
    </row>
    <row r="1601" spans="1:8">
      <c r="A1601" s="19" t="s">
        <v>837</v>
      </c>
      <c r="B1601" s="15" t="s">
        <v>838</v>
      </c>
      <c r="C1601" s="4" t="s">
        <v>13</v>
      </c>
      <c r="D1601" s="4">
        <v>15.46</v>
      </c>
      <c r="E1601" s="1">
        <v>0.13300000000000001</v>
      </c>
      <c r="F1601" s="1">
        <v>3</v>
      </c>
      <c r="G1601" s="1">
        <f>E1601*(1+F1601/100)</f>
        <v>0.13699</v>
      </c>
      <c r="H1601" s="22">
        <f>G1601*D1601</f>
        <v>2.1178654000000003</v>
      </c>
    </row>
    <row r="1602" spans="1:8">
      <c r="A1602" s="19" t="s">
        <v>543</v>
      </c>
      <c r="B1602" s="15" t="s">
        <v>544</v>
      </c>
      <c r="C1602" s="4" t="s">
        <v>13</v>
      </c>
      <c r="D1602" s="4">
        <v>10.49</v>
      </c>
      <c r="E1602" s="1">
        <v>1067</v>
      </c>
      <c r="F1602" s="1">
        <v>3</v>
      </c>
      <c r="G1602" s="1">
        <f>E1602*(1+F1602/100)</f>
        <v>1099.01</v>
      </c>
      <c r="H1602" s="22">
        <f>G1602*D1602</f>
        <v>11528.6149</v>
      </c>
    </row>
    <row r="1603" spans="1:8">
      <c r="A1603" s="19" t="s">
        <v>839</v>
      </c>
      <c r="B1603" s="15" t="s">
        <v>840</v>
      </c>
      <c r="C1603" s="4" t="s">
        <v>13</v>
      </c>
      <c r="D1603" s="4">
        <v>5.3163999999999998</v>
      </c>
      <c r="E1603" s="1">
        <v>0.1</v>
      </c>
      <c r="F1603" s="1">
        <v>0</v>
      </c>
      <c r="G1603" s="1">
        <f>E1603*(1+F1603/100)</f>
        <v>0.1</v>
      </c>
      <c r="H1603" s="22">
        <f>G1603*D1603</f>
        <v>0.53164</v>
      </c>
    </row>
    <row r="1604" spans="1:8">
      <c r="A1604" s="19" t="s">
        <v>841</v>
      </c>
      <c r="B1604" s="15" t="s">
        <v>842</v>
      </c>
      <c r="C1604" s="4" t="s">
        <v>13</v>
      </c>
      <c r="D1604" s="4">
        <v>1.7202</v>
      </c>
      <c r="E1604" s="1">
        <v>3.3000000000000002E-2</v>
      </c>
      <c r="F1604" s="1">
        <v>0</v>
      </c>
      <c r="G1604" s="1">
        <f>E1604*(1+F1604/100)</f>
        <v>3.3000000000000002E-2</v>
      </c>
      <c r="H1604" s="22">
        <f>G1604*D1604</f>
        <v>5.67666E-2</v>
      </c>
    </row>
    <row r="1605" spans="1:8">
      <c r="G1605" s="2" t="s">
        <v>534</v>
      </c>
      <c r="H1605" s="27">
        <f>TRUNC(SUM(H1601:H1604),2)</f>
        <v>11531.32</v>
      </c>
    </row>
    <row r="1607" spans="1:8" ht="45">
      <c r="A1607" s="17" t="s">
        <v>84</v>
      </c>
      <c r="B1607" s="13" t="s">
        <v>85</v>
      </c>
      <c r="C1607" s="3" t="s">
        <v>16</v>
      </c>
    </row>
    <row r="1608" spans="1:8">
      <c r="A1608" s="18" t="s">
        <v>523</v>
      </c>
      <c r="B1608" s="14" t="s">
        <v>524</v>
      </c>
      <c r="C1608" s="5" t="s">
        <v>525</v>
      </c>
      <c r="D1608" s="5" t="s">
        <v>526</v>
      </c>
      <c r="E1608" s="6" t="s">
        <v>527</v>
      </c>
      <c r="F1608" s="6" t="s">
        <v>528</v>
      </c>
      <c r="G1608" s="6" t="s">
        <v>529</v>
      </c>
      <c r="H1608" s="23" t="s">
        <v>530</v>
      </c>
    </row>
    <row r="1609" spans="1:8">
      <c r="A1609" s="19" t="s">
        <v>543</v>
      </c>
      <c r="B1609" s="15" t="s">
        <v>544</v>
      </c>
      <c r="C1609" s="4" t="s">
        <v>13</v>
      </c>
      <c r="D1609" s="4">
        <v>10.49</v>
      </c>
      <c r="E1609" s="1">
        <v>1.2</v>
      </c>
      <c r="F1609" s="1">
        <v>3</v>
      </c>
      <c r="G1609" s="1">
        <f>E1609*(1+F1609/100)</f>
        <v>1.236</v>
      </c>
      <c r="H1609" s="22">
        <f>G1609*D1609</f>
        <v>12.96564</v>
      </c>
    </row>
    <row r="1610" spans="1:8">
      <c r="G1610" s="2" t="s">
        <v>534</v>
      </c>
      <c r="H1610" s="27">
        <f>TRUNC(SUM(H1609:H1609),2)</f>
        <v>12.96</v>
      </c>
    </row>
    <row r="1612" spans="1:8" ht="30">
      <c r="A1612" s="17" t="s">
        <v>249</v>
      </c>
      <c r="B1612" s="13" t="s">
        <v>250</v>
      </c>
      <c r="C1612" s="3" t="s">
        <v>6</v>
      </c>
    </row>
    <row r="1613" spans="1:8">
      <c r="A1613" s="18" t="s">
        <v>523</v>
      </c>
      <c r="B1613" s="14" t="s">
        <v>524</v>
      </c>
      <c r="C1613" s="5" t="s">
        <v>525</v>
      </c>
      <c r="D1613" s="5" t="s">
        <v>526</v>
      </c>
      <c r="E1613" s="6" t="s">
        <v>527</v>
      </c>
      <c r="F1613" s="6" t="s">
        <v>528</v>
      </c>
      <c r="G1613" s="6" t="s">
        <v>529</v>
      </c>
      <c r="H1613" s="23" t="s">
        <v>530</v>
      </c>
    </row>
    <row r="1614" spans="1:8">
      <c r="A1614" s="19" t="s">
        <v>563</v>
      </c>
      <c r="B1614" s="15" t="s">
        <v>564</v>
      </c>
      <c r="C1614" s="4" t="s">
        <v>13</v>
      </c>
      <c r="D1614" s="4">
        <v>14.36</v>
      </c>
      <c r="E1614" s="1">
        <v>0.5</v>
      </c>
      <c r="F1614" s="1">
        <v>3</v>
      </c>
      <c r="G1614" s="1">
        <f>E1614*(1+F1614/100)</f>
        <v>0.51500000000000001</v>
      </c>
      <c r="H1614" s="22">
        <f>G1614*D1614</f>
        <v>7.3953999999999995</v>
      </c>
    </row>
    <row r="1615" spans="1:8">
      <c r="A1615" s="19" t="s">
        <v>543</v>
      </c>
      <c r="B1615" s="15" t="s">
        <v>544</v>
      </c>
      <c r="C1615" s="4" t="s">
        <v>13</v>
      </c>
      <c r="D1615" s="4">
        <v>10.49</v>
      </c>
      <c r="E1615" s="1">
        <v>0.8</v>
      </c>
      <c r="F1615" s="1">
        <v>3</v>
      </c>
      <c r="G1615" s="1">
        <f>E1615*(1+F1615/100)</f>
        <v>0.82400000000000007</v>
      </c>
      <c r="H1615" s="22">
        <f>G1615*D1615</f>
        <v>8.6437600000000003</v>
      </c>
    </row>
    <row r="1616" spans="1:8">
      <c r="A1616" s="19" t="s">
        <v>1196</v>
      </c>
      <c r="B1616" s="15" t="s">
        <v>1197</v>
      </c>
      <c r="C1616" s="4" t="s">
        <v>6</v>
      </c>
      <c r="D1616" s="4">
        <v>15.44</v>
      </c>
      <c r="E1616" s="1">
        <v>1</v>
      </c>
      <c r="F1616" s="1">
        <v>0</v>
      </c>
      <c r="G1616" s="1">
        <f>E1616*(1+F1616/100)</f>
        <v>1</v>
      </c>
      <c r="H1616" s="22">
        <f>G1616*D1616</f>
        <v>15.44</v>
      </c>
    </row>
    <row r="1617" spans="1:8">
      <c r="G1617" s="2" t="s">
        <v>534</v>
      </c>
      <c r="H1617" s="27">
        <f>TRUNC(SUM(H1614:H1616),2)</f>
        <v>31.47</v>
      </c>
    </row>
    <row r="1619" spans="1:8" ht="30">
      <c r="A1619" s="17" t="s">
        <v>279</v>
      </c>
      <c r="B1619" s="13" t="s">
        <v>280</v>
      </c>
      <c r="C1619" s="3" t="s">
        <v>6</v>
      </c>
    </row>
    <row r="1620" spans="1:8">
      <c r="A1620" s="18" t="s">
        <v>523</v>
      </c>
      <c r="B1620" s="14" t="s">
        <v>524</v>
      </c>
      <c r="C1620" s="5" t="s">
        <v>525</v>
      </c>
      <c r="D1620" s="5" t="s">
        <v>526</v>
      </c>
      <c r="E1620" s="6" t="s">
        <v>527</v>
      </c>
      <c r="F1620" s="6" t="s">
        <v>528</v>
      </c>
      <c r="G1620" s="6" t="s">
        <v>529</v>
      </c>
      <c r="H1620" s="23" t="s">
        <v>530</v>
      </c>
    </row>
    <row r="1621" spans="1:8">
      <c r="A1621" s="19" t="s">
        <v>587</v>
      </c>
      <c r="B1621" s="15" t="s">
        <v>588</v>
      </c>
      <c r="C1621" s="4" t="s">
        <v>13</v>
      </c>
      <c r="D1621" s="4">
        <v>15.46</v>
      </c>
      <c r="E1621" s="1">
        <v>2</v>
      </c>
      <c r="F1621" s="1">
        <v>3</v>
      </c>
      <c r="G1621" s="1">
        <f>E1621*(1+F1621/100)</f>
        <v>2.06</v>
      </c>
      <c r="H1621" s="22">
        <f>G1621*D1621</f>
        <v>31.847600000000003</v>
      </c>
    </row>
    <row r="1622" spans="1:8">
      <c r="A1622" s="19" t="s">
        <v>543</v>
      </c>
      <c r="B1622" s="15" t="s">
        <v>544</v>
      </c>
      <c r="C1622" s="4" t="s">
        <v>13</v>
      </c>
      <c r="D1622" s="4">
        <v>10.49</v>
      </c>
      <c r="E1622" s="1">
        <v>2</v>
      </c>
      <c r="F1622" s="1">
        <v>3</v>
      </c>
      <c r="G1622" s="1">
        <f>E1622*(1+F1622/100)</f>
        <v>2.06</v>
      </c>
      <c r="H1622" s="22">
        <f>G1622*D1622</f>
        <v>21.609400000000001</v>
      </c>
    </row>
    <row r="1623" spans="1:8">
      <c r="A1623" s="19" t="s">
        <v>1198</v>
      </c>
      <c r="B1623" s="15" t="s">
        <v>1199</v>
      </c>
      <c r="C1623" s="4" t="s">
        <v>6</v>
      </c>
      <c r="D1623" s="4">
        <v>30.46</v>
      </c>
      <c r="E1623" s="1">
        <v>1</v>
      </c>
      <c r="F1623" s="1">
        <v>0</v>
      </c>
      <c r="G1623" s="1">
        <f>E1623*(1+F1623/100)</f>
        <v>1</v>
      </c>
      <c r="H1623" s="22">
        <f>G1623*D1623</f>
        <v>30.46</v>
      </c>
    </row>
    <row r="1624" spans="1:8">
      <c r="G1624" s="2" t="s">
        <v>534</v>
      </c>
      <c r="H1624" s="27">
        <f>TRUNC(SUM(H1621:H1623),2)</f>
        <v>83.91</v>
      </c>
    </row>
    <row r="1626" spans="1:8" ht="30">
      <c r="A1626" s="17" t="s">
        <v>323</v>
      </c>
      <c r="B1626" s="13" t="s">
        <v>324</v>
      </c>
      <c r="C1626" s="3" t="s">
        <v>6</v>
      </c>
    </row>
    <row r="1627" spans="1:8">
      <c r="A1627" s="18" t="s">
        <v>523</v>
      </c>
      <c r="B1627" s="14" t="s">
        <v>524</v>
      </c>
      <c r="C1627" s="5" t="s">
        <v>525</v>
      </c>
      <c r="D1627" s="5" t="s">
        <v>526</v>
      </c>
      <c r="E1627" s="6" t="s">
        <v>527</v>
      </c>
      <c r="F1627" s="6" t="s">
        <v>528</v>
      </c>
      <c r="G1627" s="6" t="s">
        <v>529</v>
      </c>
      <c r="H1627" s="23" t="s">
        <v>530</v>
      </c>
    </row>
    <row r="1628" spans="1:8">
      <c r="A1628" s="19" t="s">
        <v>565</v>
      </c>
      <c r="B1628" s="15" t="s">
        <v>566</v>
      </c>
      <c r="C1628" s="4" t="s">
        <v>13</v>
      </c>
      <c r="D1628" s="4">
        <v>15.46</v>
      </c>
      <c r="E1628" s="1">
        <v>0.5</v>
      </c>
      <c r="F1628" s="1">
        <v>3</v>
      </c>
      <c r="G1628" s="1">
        <f>E1628*(1+F1628/100)</f>
        <v>0.51500000000000001</v>
      </c>
      <c r="H1628" s="22">
        <f>G1628*D1628</f>
        <v>7.9619000000000009</v>
      </c>
    </row>
    <row r="1629" spans="1:8">
      <c r="A1629" s="19" t="s">
        <v>543</v>
      </c>
      <c r="B1629" s="15" t="s">
        <v>544</v>
      </c>
      <c r="C1629" s="4" t="s">
        <v>13</v>
      </c>
      <c r="D1629" s="4">
        <v>10.49</v>
      </c>
      <c r="E1629" s="1">
        <v>0.5</v>
      </c>
      <c r="F1629" s="1">
        <v>3</v>
      </c>
      <c r="G1629" s="1">
        <f>E1629*(1+F1629/100)</f>
        <v>0.51500000000000001</v>
      </c>
      <c r="H1629" s="22">
        <f>G1629*D1629</f>
        <v>5.4023500000000002</v>
      </c>
    </row>
    <row r="1630" spans="1:8">
      <c r="A1630" s="19" t="s">
        <v>774</v>
      </c>
      <c r="B1630" s="15" t="s">
        <v>775</v>
      </c>
      <c r="C1630" s="4" t="s">
        <v>6</v>
      </c>
      <c r="D1630" s="4">
        <v>15.86</v>
      </c>
      <c r="E1630" s="1">
        <v>1</v>
      </c>
      <c r="F1630" s="1">
        <v>0</v>
      </c>
      <c r="G1630" s="1">
        <f>E1630*(1+F1630/100)</f>
        <v>1</v>
      </c>
      <c r="H1630" s="22">
        <f>G1630*D1630</f>
        <v>15.86</v>
      </c>
    </row>
    <row r="1631" spans="1:8">
      <c r="G1631" s="2" t="s">
        <v>534</v>
      </c>
      <c r="H1631" s="27">
        <f>TRUNC(SUM(H1628:H1630),2)</f>
        <v>29.22</v>
      </c>
    </row>
    <row r="1633" spans="1:8" ht="45">
      <c r="A1633" s="17" t="s">
        <v>243</v>
      </c>
      <c r="B1633" s="13" t="s">
        <v>244</v>
      </c>
      <c r="C1633" s="3" t="s">
        <v>6</v>
      </c>
    </row>
    <row r="1634" spans="1:8">
      <c r="A1634" s="18" t="s">
        <v>523</v>
      </c>
      <c r="B1634" s="14" t="s">
        <v>524</v>
      </c>
      <c r="C1634" s="5" t="s">
        <v>525</v>
      </c>
      <c r="D1634" s="5" t="s">
        <v>526</v>
      </c>
      <c r="E1634" s="6" t="s">
        <v>527</v>
      </c>
      <c r="F1634" s="6" t="s">
        <v>528</v>
      </c>
      <c r="G1634" s="6" t="s">
        <v>529</v>
      </c>
      <c r="H1634" s="23" t="s">
        <v>530</v>
      </c>
    </row>
    <row r="1635" spans="1:8">
      <c r="A1635" s="19" t="s">
        <v>563</v>
      </c>
      <c r="B1635" s="15" t="s">
        <v>564</v>
      </c>
      <c r="C1635" s="4" t="s">
        <v>13</v>
      </c>
      <c r="D1635" s="4">
        <v>14.36</v>
      </c>
      <c r="E1635" s="1">
        <v>33.799999999999997</v>
      </c>
      <c r="F1635" s="1">
        <v>3</v>
      </c>
      <c r="G1635" s="1">
        <f>E1635*(1+F1635/100)</f>
        <v>34.814</v>
      </c>
      <c r="H1635" s="22">
        <f>G1635*D1635</f>
        <v>499.92903999999999</v>
      </c>
    </row>
    <row r="1636" spans="1:8">
      <c r="A1636" s="19" t="s">
        <v>543</v>
      </c>
      <c r="B1636" s="15" t="s">
        <v>544</v>
      </c>
      <c r="C1636" s="4" t="s">
        <v>13</v>
      </c>
      <c r="D1636" s="4">
        <v>10.49</v>
      </c>
      <c r="E1636" s="1">
        <v>63.88</v>
      </c>
      <c r="F1636" s="1">
        <v>3</v>
      </c>
      <c r="G1636" s="1">
        <f>E1636*(1+F1636/100)</f>
        <v>65.796400000000006</v>
      </c>
      <c r="H1636" s="22">
        <f>G1636*D1636</f>
        <v>690.20423600000004</v>
      </c>
    </row>
    <row r="1637" spans="1:8">
      <c r="A1637" s="19" t="s">
        <v>1200</v>
      </c>
      <c r="B1637" s="15" t="s">
        <v>532</v>
      </c>
      <c r="C1637" s="4" t="s">
        <v>0</v>
      </c>
      <c r="D1637" s="4">
        <v>5986.97</v>
      </c>
      <c r="E1637" s="1">
        <v>1</v>
      </c>
      <c r="F1637" s="1">
        <v>0</v>
      </c>
      <c r="G1637" s="1">
        <f>E1637*(1+F1637/100)</f>
        <v>1</v>
      </c>
      <c r="H1637" s="22">
        <f>G1637*D1637</f>
        <v>5986.97</v>
      </c>
    </row>
    <row r="1638" spans="1:8">
      <c r="A1638" s="19" t="s">
        <v>1201</v>
      </c>
      <c r="B1638" s="15" t="s">
        <v>532</v>
      </c>
      <c r="C1638" s="4" t="s">
        <v>0</v>
      </c>
      <c r="D1638" s="4">
        <v>292.15559999999999</v>
      </c>
      <c r="E1638" s="1">
        <v>0.18840000000000001</v>
      </c>
      <c r="F1638" s="1">
        <v>0</v>
      </c>
      <c r="G1638" s="1">
        <f>E1638*(1+F1638/100)</f>
        <v>0.18840000000000001</v>
      </c>
      <c r="H1638" s="22">
        <f>G1638*D1638</f>
        <v>55.042115039999999</v>
      </c>
    </row>
    <row r="1639" spans="1:8">
      <c r="G1639" s="2" t="s">
        <v>534</v>
      </c>
      <c r="H1639" s="27">
        <f>TRUNC(SUM(H1635:H1638),2)</f>
        <v>7232.14</v>
      </c>
    </row>
    <row r="1641" spans="1:8" ht="45">
      <c r="A1641" s="17" t="s">
        <v>245</v>
      </c>
      <c r="B1641" s="13" t="s">
        <v>246</v>
      </c>
      <c r="C1641" s="3" t="s">
        <v>6</v>
      </c>
    </row>
    <row r="1642" spans="1:8">
      <c r="A1642" s="18" t="s">
        <v>523</v>
      </c>
      <c r="B1642" s="14" t="s">
        <v>524</v>
      </c>
      <c r="C1642" s="5" t="s">
        <v>525</v>
      </c>
      <c r="D1642" s="5" t="s">
        <v>526</v>
      </c>
      <c r="E1642" s="6" t="s">
        <v>527</v>
      </c>
      <c r="F1642" s="6" t="s">
        <v>528</v>
      </c>
      <c r="G1642" s="6" t="s">
        <v>529</v>
      </c>
      <c r="H1642" s="23" t="s">
        <v>530</v>
      </c>
    </row>
    <row r="1643" spans="1:8">
      <c r="A1643" s="19" t="s">
        <v>563</v>
      </c>
      <c r="B1643" s="15" t="s">
        <v>564</v>
      </c>
      <c r="C1643" s="4" t="s">
        <v>13</v>
      </c>
      <c r="D1643" s="4">
        <v>14.36</v>
      </c>
      <c r="E1643" s="1">
        <v>18.399999999999999</v>
      </c>
      <c r="F1643" s="1">
        <v>3</v>
      </c>
      <c r="G1643" s="1">
        <f>E1643*(1+F1643/100)</f>
        <v>18.951999999999998</v>
      </c>
      <c r="H1643" s="22">
        <f>G1643*D1643</f>
        <v>272.15071999999998</v>
      </c>
    </row>
    <row r="1644" spans="1:8">
      <c r="A1644" s="19" t="s">
        <v>543</v>
      </c>
      <c r="B1644" s="15" t="s">
        <v>544</v>
      </c>
      <c r="C1644" s="4" t="s">
        <v>13</v>
      </c>
      <c r="D1644" s="4">
        <v>10.49</v>
      </c>
      <c r="E1644" s="1">
        <v>32.47</v>
      </c>
      <c r="F1644" s="1">
        <v>3</v>
      </c>
      <c r="G1644" s="1">
        <f>E1644*(1+F1644/100)</f>
        <v>33.444099999999999</v>
      </c>
      <c r="H1644" s="22">
        <f>G1644*D1644</f>
        <v>350.82860899999997</v>
      </c>
    </row>
    <row r="1645" spans="1:8">
      <c r="A1645" s="19" t="s">
        <v>1202</v>
      </c>
      <c r="B1645" s="15" t="s">
        <v>532</v>
      </c>
      <c r="C1645" s="4" t="s">
        <v>0</v>
      </c>
      <c r="D1645" s="4">
        <v>6179.86</v>
      </c>
      <c r="E1645" s="1">
        <v>1</v>
      </c>
      <c r="F1645" s="1">
        <v>0</v>
      </c>
      <c r="G1645" s="1">
        <f>E1645*(1+F1645/100)</f>
        <v>1</v>
      </c>
      <c r="H1645" s="22">
        <f>G1645*D1645</f>
        <v>6179.86</v>
      </c>
    </row>
    <row r="1646" spans="1:8">
      <c r="A1646" s="19" t="s">
        <v>1201</v>
      </c>
      <c r="B1646" s="15" t="s">
        <v>532</v>
      </c>
      <c r="C1646" s="4" t="s">
        <v>0</v>
      </c>
      <c r="D1646" s="4">
        <v>292.15559999999999</v>
      </c>
      <c r="E1646" s="1">
        <v>9.0399999999999994E-2</v>
      </c>
      <c r="F1646" s="1">
        <v>0</v>
      </c>
      <c r="G1646" s="1">
        <f>E1646*(1+F1646/100)</f>
        <v>9.0399999999999994E-2</v>
      </c>
      <c r="H1646" s="22">
        <f>G1646*D1646</f>
        <v>26.410866239999997</v>
      </c>
    </row>
    <row r="1647" spans="1:8">
      <c r="G1647" s="2" t="s">
        <v>534</v>
      </c>
      <c r="H1647" s="27">
        <f>TRUNC(SUM(H1643:H1646),2)</f>
        <v>6829.25</v>
      </c>
    </row>
    <row r="1649" spans="1:8" ht="60">
      <c r="A1649" s="17" t="s">
        <v>247</v>
      </c>
      <c r="B1649" s="13" t="s">
        <v>248</v>
      </c>
      <c r="C1649" s="3" t="s">
        <v>6</v>
      </c>
    </row>
    <row r="1650" spans="1:8">
      <c r="A1650" s="18" t="s">
        <v>523</v>
      </c>
      <c r="B1650" s="14" t="s">
        <v>524</v>
      </c>
      <c r="C1650" s="5" t="s">
        <v>525</v>
      </c>
      <c r="D1650" s="5" t="s">
        <v>526</v>
      </c>
      <c r="E1650" s="6" t="s">
        <v>527</v>
      </c>
      <c r="F1650" s="6" t="s">
        <v>528</v>
      </c>
      <c r="G1650" s="6" t="s">
        <v>529</v>
      </c>
      <c r="H1650" s="23" t="s">
        <v>530</v>
      </c>
    </row>
    <row r="1651" spans="1:8">
      <c r="A1651" s="19" t="s">
        <v>563</v>
      </c>
      <c r="B1651" s="15" t="s">
        <v>564</v>
      </c>
      <c r="C1651" s="4" t="s">
        <v>13</v>
      </c>
      <c r="D1651" s="4">
        <v>14.36</v>
      </c>
      <c r="E1651" s="1">
        <v>33.08</v>
      </c>
      <c r="F1651" s="1">
        <v>3</v>
      </c>
      <c r="G1651" s="1">
        <f>E1651*(1+F1651/100)</f>
        <v>34.072400000000002</v>
      </c>
      <c r="H1651" s="22">
        <f>G1651*D1651</f>
        <v>489.27966400000003</v>
      </c>
    </row>
    <row r="1652" spans="1:8">
      <c r="A1652" s="19" t="s">
        <v>543</v>
      </c>
      <c r="B1652" s="15" t="s">
        <v>544</v>
      </c>
      <c r="C1652" s="4" t="s">
        <v>13</v>
      </c>
      <c r="D1652" s="4">
        <v>10.49</v>
      </c>
      <c r="E1652" s="1">
        <v>61.21</v>
      </c>
      <c r="F1652" s="1">
        <v>3</v>
      </c>
      <c r="G1652" s="1">
        <f>E1652*(1+F1652/100)</f>
        <v>63.046300000000002</v>
      </c>
      <c r="H1652" s="22">
        <f>G1652*D1652</f>
        <v>661.35568699999999</v>
      </c>
    </row>
    <row r="1653" spans="1:8">
      <c r="A1653" s="19" t="s">
        <v>1203</v>
      </c>
      <c r="B1653" s="15" t="s">
        <v>532</v>
      </c>
      <c r="C1653" s="4" t="s">
        <v>0</v>
      </c>
      <c r="D1653" s="4">
        <v>6685.58</v>
      </c>
      <c r="E1653" s="1">
        <v>1</v>
      </c>
      <c r="F1653" s="1">
        <v>0</v>
      </c>
      <c r="G1653" s="1">
        <f>E1653*(1+F1653/100)</f>
        <v>1</v>
      </c>
      <c r="H1653" s="22">
        <f>G1653*D1653</f>
        <v>6685.58</v>
      </c>
    </row>
    <row r="1654" spans="1:8">
      <c r="A1654" s="19" t="s">
        <v>1201</v>
      </c>
      <c r="B1654" s="15" t="s">
        <v>532</v>
      </c>
      <c r="C1654" s="4" t="s">
        <v>0</v>
      </c>
      <c r="D1654" s="4">
        <v>292.15559999999999</v>
      </c>
      <c r="E1654" s="1">
        <v>0.1658</v>
      </c>
      <c r="F1654" s="1">
        <v>0</v>
      </c>
      <c r="G1654" s="1">
        <f>E1654*(1+F1654/100)</f>
        <v>0.1658</v>
      </c>
      <c r="H1654" s="22">
        <f>G1654*D1654</f>
        <v>48.439398480000001</v>
      </c>
    </row>
    <row r="1655" spans="1:8">
      <c r="G1655" s="2" t="s">
        <v>534</v>
      </c>
      <c r="H1655" s="27">
        <f>TRUNC(SUM(H1651:H1654),2)</f>
        <v>7884.65</v>
      </c>
    </row>
    <row r="1657" spans="1:8" ht="30">
      <c r="A1657" s="17" t="s">
        <v>271</v>
      </c>
      <c r="B1657" s="13" t="s">
        <v>272</v>
      </c>
      <c r="C1657" s="3" t="s">
        <v>6</v>
      </c>
    </row>
    <row r="1658" spans="1:8">
      <c r="A1658" s="18" t="s">
        <v>523</v>
      </c>
      <c r="B1658" s="14" t="s">
        <v>524</v>
      </c>
      <c r="C1658" s="5" t="s">
        <v>525</v>
      </c>
      <c r="D1658" s="5" t="s">
        <v>526</v>
      </c>
      <c r="E1658" s="6" t="s">
        <v>527</v>
      </c>
      <c r="F1658" s="6" t="s">
        <v>528</v>
      </c>
      <c r="G1658" s="6" t="s">
        <v>529</v>
      </c>
      <c r="H1658" s="23" t="s">
        <v>530</v>
      </c>
    </row>
    <row r="1659" spans="1:8">
      <c r="A1659" s="19" t="s">
        <v>565</v>
      </c>
      <c r="B1659" s="15" t="s">
        <v>566</v>
      </c>
      <c r="C1659" s="4" t="s">
        <v>13</v>
      </c>
      <c r="D1659" s="4">
        <v>15.46</v>
      </c>
      <c r="E1659" s="1">
        <v>0.8</v>
      </c>
      <c r="F1659" s="1">
        <v>3</v>
      </c>
      <c r="G1659" s="1">
        <f t="shared" ref="G1659:G1664" si="79">E1659*(1+F1659/100)</f>
        <v>0.82400000000000007</v>
      </c>
      <c r="H1659" s="22">
        <f t="shared" ref="H1659:H1664" si="80">G1659*D1659</f>
        <v>12.739040000000001</v>
      </c>
    </row>
    <row r="1660" spans="1:8">
      <c r="A1660" s="19" t="s">
        <v>543</v>
      </c>
      <c r="B1660" s="15" t="s">
        <v>544</v>
      </c>
      <c r="C1660" s="4" t="s">
        <v>13</v>
      </c>
      <c r="D1660" s="4">
        <v>10.49</v>
      </c>
      <c r="E1660" s="1">
        <v>0.8</v>
      </c>
      <c r="F1660" s="1">
        <v>3</v>
      </c>
      <c r="G1660" s="1">
        <f t="shared" si="79"/>
        <v>0.82400000000000007</v>
      </c>
      <c r="H1660" s="22">
        <f t="shared" si="80"/>
        <v>8.6437600000000003</v>
      </c>
    </row>
    <row r="1661" spans="1:8">
      <c r="A1661" s="19" t="s">
        <v>1126</v>
      </c>
      <c r="B1661" s="15" t="s">
        <v>1127</v>
      </c>
      <c r="C1661" s="4" t="s">
        <v>6</v>
      </c>
      <c r="D1661" s="4">
        <v>3.72</v>
      </c>
      <c r="E1661" s="1">
        <v>1</v>
      </c>
      <c r="F1661" s="1">
        <v>0</v>
      </c>
      <c r="G1661" s="1">
        <f t="shared" si="79"/>
        <v>1</v>
      </c>
      <c r="H1661" s="22">
        <f t="shared" si="80"/>
        <v>3.72</v>
      </c>
    </row>
    <row r="1662" spans="1:8">
      <c r="A1662" s="19" t="s">
        <v>1080</v>
      </c>
      <c r="B1662" s="15" t="s">
        <v>1081</v>
      </c>
      <c r="C1662" s="4" t="s">
        <v>6</v>
      </c>
      <c r="D1662" s="4">
        <v>19.04</v>
      </c>
      <c r="E1662" s="1">
        <v>0.04</v>
      </c>
      <c r="F1662" s="1">
        <v>0</v>
      </c>
      <c r="G1662" s="1">
        <f t="shared" si="79"/>
        <v>0.04</v>
      </c>
      <c r="H1662" s="22">
        <f t="shared" si="80"/>
        <v>0.76159999999999994</v>
      </c>
    </row>
    <row r="1663" spans="1:8">
      <c r="A1663" s="19" t="s">
        <v>1130</v>
      </c>
      <c r="B1663" s="15" t="s">
        <v>1131</v>
      </c>
      <c r="C1663" s="4" t="s">
        <v>6</v>
      </c>
      <c r="D1663" s="4">
        <v>0.66</v>
      </c>
      <c r="E1663" s="1">
        <v>2</v>
      </c>
      <c r="F1663" s="1">
        <v>0</v>
      </c>
      <c r="G1663" s="1">
        <f t="shared" si="79"/>
        <v>2</v>
      </c>
      <c r="H1663" s="22">
        <f t="shared" si="80"/>
        <v>1.32</v>
      </c>
    </row>
    <row r="1664" spans="1:8">
      <c r="A1664" s="19" t="s">
        <v>1204</v>
      </c>
      <c r="B1664" s="15" t="s">
        <v>1205</v>
      </c>
      <c r="C1664" s="4" t="s">
        <v>6</v>
      </c>
      <c r="D1664" s="4">
        <v>1.02</v>
      </c>
      <c r="E1664" s="1">
        <v>1</v>
      </c>
      <c r="F1664" s="1">
        <v>0</v>
      </c>
      <c r="G1664" s="1">
        <f t="shared" si="79"/>
        <v>1</v>
      </c>
      <c r="H1664" s="22">
        <f t="shared" si="80"/>
        <v>1.02</v>
      </c>
    </row>
    <row r="1665" spans="1:8">
      <c r="G1665" s="2" t="s">
        <v>534</v>
      </c>
      <c r="H1665" s="27">
        <f>TRUNC(SUM(H1659:H1664),2)</f>
        <v>28.2</v>
      </c>
    </row>
    <row r="1667" spans="1:8" ht="30">
      <c r="A1667" s="17" t="s">
        <v>419</v>
      </c>
      <c r="B1667" s="13" t="s">
        <v>420</v>
      </c>
      <c r="C1667" s="3" t="s">
        <v>6</v>
      </c>
    </row>
    <row r="1668" spans="1:8">
      <c r="A1668" s="18" t="s">
        <v>523</v>
      </c>
      <c r="B1668" s="14" t="s">
        <v>524</v>
      </c>
      <c r="C1668" s="5" t="s">
        <v>525</v>
      </c>
      <c r="D1668" s="5" t="s">
        <v>526</v>
      </c>
      <c r="E1668" s="6" t="s">
        <v>527</v>
      </c>
      <c r="F1668" s="6" t="s">
        <v>528</v>
      </c>
      <c r="G1668" s="6" t="s">
        <v>529</v>
      </c>
      <c r="H1668" s="23" t="s">
        <v>530</v>
      </c>
    </row>
    <row r="1669" spans="1:8">
      <c r="A1669" s="19" t="s">
        <v>565</v>
      </c>
      <c r="B1669" s="15" t="s">
        <v>566</v>
      </c>
      <c r="C1669" s="4" t="s">
        <v>13</v>
      </c>
      <c r="D1669" s="4">
        <v>15.46</v>
      </c>
      <c r="E1669" s="1">
        <v>0.8</v>
      </c>
      <c r="F1669" s="1">
        <v>3</v>
      </c>
      <c r="G1669" s="1">
        <f>E1669*(1+F1669/100)</f>
        <v>0.82400000000000007</v>
      </c>
      <c r="H1669" s="22">
        <f>G1669*D1669</f>
        <v>12.739040000000001</v>
      </c>
    </row>
    <row r="1670" spans="1:8">
      <c r="A1670" s="19" t="s">
        <v>543</v>
      </c>
      <c r="B1670" s="15" t="s">
        <v>544</v>
      </c>
      <c r="C1670" s="4" t="s">
        <v>13</v>
      </c>
      <c r="D1670" s="4">
        <v>10.49</v>
      </c>
      <c r="E1670" s="1">
        <v>0.8</v>
      </c>
      <c r="F1670" s="1">
        <v>3</v>
      </c>
      <c r="G1670" s="1">
        <f>E1670*(1+F1670/100)</f>
        <v>0.82400000000000007</v>
      </c>
      <c r="H1670" s="22">
        <f>G1670*D1670</f>
        <v>8.6437600000000003</v>
      </c>
    </row>
    <row r="1671" spans="1:8">
      <c r="A1671" s="19" t="s">
        <v>1008</v>
      </c>
      <c r="B1671" s="15" t="s">
        <v>1009</v>
      </c>
      <c r="C1671" s="4" t="s">
        <v>6</v>
      </c>
      <c r="D1671" s="4">
        <v>151.68</v>
      </c>
      <c r="E1671" s="1">
        <v>1</v>
      </c>
      <c r="F1671" s="1">
        <v>0</v>
      </c>
      <c r="G1671" s="1">
        <f>E1671*(1+F1671/100)</f>
        <v>1</v>
      </c>
      <c r="H1671" s="22">
        <f>G1671*D1671</f>
        <v>151.68</v>
      </c>
    </row>
    <row r="1672" spans="1:8">
      <c r="G1672" s="2" t="s">
        <v>534</v>
      </c>
      <c r="H1672" s="27">
        <f>TRUNC(SUM(H1669:H1671),2)</f>
        <v>173.06</v>
      </c>
    </row>
    <row r="1674" spans="1:8" ht="45">
      <c r="A1674" s="17" t="s">
        <v>88</v>
      </c>
      <c r="B1674" s="13" t="s">
        <v>89</v>
      </c>
      <c r="C1674" s="3" t="s">
        <v>16</v>
      </c>
    </row>
    <row r="1675" spans="1:8">
      <c r="A1675" s="18" t="s">
        <v>523</v>
      </c>
      <c r="B1675" s="14" t="s">
        <v>524</v>
      </c>
      <c r="C1675" s="5" t="s">
        <v>525</v>
      </c>
      <c r="D1675" s="5" t="s">
        <v>526</v>
      </c>
      <c r="E1675" s="6" t="s">
        <v>527</v>
      </c>
      <c r="F1675" s="6" t="s">
        <v>528</v>
      </c>
      <c r="G1675" s="6" t="s">
        <v>529</v>
      </c>
      <c r="H1675" s="23" t="s">
        <v>530</v>
      </c>
    </row>
    <row r="1676" spans="1:8">
      <c r="A1676" s="19" t="s">
        <v>543</v>
      </c>
      <c r="B1676" s="15" t="s">
        <v>544</v>
      </c>
      <c r="C1676" s="4" t="s">
        <v>13</v>
      </c>
      <c r="D1676" s="4">
        <v>10.49</v>
      </c>
      <c r="E1676" s="1">
        <v>3.5</v>
      </c>
      <c r="F1676" s="1">
        <v>3</v>
      </c>
      <c r="G1676" s="1">
        <f>E1676*(1+F1676/100)</f>
        <v>3.605</v>
      </c>
      <c r="H1676" s="22">
        <f>G1676*D1676</f>
        <v>37.816450000000003</v>
      </c>
    </row>
    <row r="1677" spans="1:8">
      <c r="G1677" s="2" t="s">
        <v>534</v>
      </c>
      <c r="H1677" s="27">
        <f>TRUNC(SUM(H1676:H1676),2)</f>
        <v>37.81</v>
      </c>
    </row>
    <row r="1679" spans="1:8" ht="30">
      <c r="A1679" s="17" t="s">
        <v>216</v>
      </c>
      <c r="B1679" s="13" t="s">
        <v>515</v>
      </c>
      <c r="C1679" s="3" t="s">
        <v>22</v>
      </c>
    </row>
    <row r="1680" spans="1:8">
      <c r="A1680" s="18" t="s">
        <v>523</v>
      </c>
      <c r="B1680" s="14" t="s">
        <v>524</v>
      </c>
      <c r="C1680" s="5" t="s">
        <v>525</v>
      </c>
      <c r="D1680" s="5" t="s">
        <v>526</v>
      </c>
      <c r="E1680" s="6" t="s">
        <v>527</v>
      </c>
      <c r="F1680" s="6" t="s">
        <v>528</v>
      </c>
      <c r="G1680" s="6" t="s">
        <v>529</v>
      </c>
      <c r="H1680" s="23" t="s">
        <v>530</v>
      </c>
    </row>
    <row r="1681" spans="1:8">
      <c r="G1681" s="2" t="s">
        <v>534</v>
      </c>
      <c r="H1681" s="27">
        <f>TRUNC(SUM(H1676:H1680),2)</f>
        <v>75.62</v>
      </c>
    </row>
    <row r="1683" spans="1:8" ht="90">
      <c r="A1683" s="17" t="s">
        <v>20</v>
      </c>
      <c r="B1683" s="13" t="s">
        <v>21</v>
      </c>
      <c r="C1683" s="3" t="s">
        <v>22</v>
      </c>
    </row>
    <row r="1684" spans="1:8">
      <c r="A1684" s="18" t="s">
        <v>523</v>
      </c>
      <c r="B1684" s="14" t="s">
        <v>524</v>
      </c>
      <c r="C1684" s="5" t="s">
        <v>525</v>
      </c>
      <c r="D1684" s="5" t="s">
        <v>526</v>
      </c>
      <c r="E1684" s="6" t="s">
        <v>527</v>
      </c>
      <c r="F1684" s="6" t="s">
        <v>528</v>
      </c>
      <c r="G1684" s="6" t="s">
        <v>529</v>
      </c>
      <c r="H1684" s="23" t="s">
        <v>530</v>
      </c>
    </row>
    <row r="1685" spans="1:8">
      <c r="A1685" s="19" t="s">
        <v>543</v>
      </c>
      <c r="B1685" s="15" t="s">
        <v>544</v>
      </c>
      <c r="C1685" s="4" t="s">
        <v>13</v>
      </c>
      <c r="D1685" s="4">
        <v>10.49</v>
      </c>
      <c r="E1685" s="1">
        <v>0.75</v>
      </c>
      <c r="F1685" s="1">
        <v>3</v>
      </c>
      <c r="G1685" s="1">
        <f>E1685*(1+F1685/100)</f>
        <v>0.77249999999999996</v>
      </c>
      <c r="H1685" s="22">
        <f>G1685*D1685</f>
        <v>8.1035249999999994</v>
      </c>
    </row>
    <row r="1686" spans="1:8">
      <c r="A1686" s="19" t="s">
        <v>843</v>
      </c>
      <c r="B1686" s="15" t="s">
        <v>844</v>
      </c>
      <c r="C1686" s="4" t="s">
        <v>13</v>
      </c>
      <c r="D1686" s="4">
        <v>84.206800000000001</v>
      </c>
      <c r="E1686" s="1">
        <v>5.0000000000000001E-3</v>
      </c>
      <c r="F1686" s="1">
        <v>0</v>
      </c>
      <c r="G1686" s="1">
        <f>E1686*(1+F1686/100)</f>
        <v>5.0000000000000001E-3</v>
      </c>
      <c r="H1686" s="22">
        <f>G1686*D1686</f>
        <v>0.42103400000000002</v>
      </c>
    </row>
    <row r="1687" spans="1:8">
      <c r="A1687" s="19" t="s">
        <v>845</v>
      </c>
      <c r="B1687" s="15" t="s">
        <v>846</v>
      </c>
      <c r="C1687" s="4" t="s">
        <v>13</v>
      </c>
      <c r="D1687" s="4">
        <v>30.4437</v>
      </c>
      <c r="E1687" s="1">
        <v>0.375</v>
      </c>
      <c r="F1687" s="1">
        <v>0</v>
      </c>
      <c r="G1687" s="1">
        <f>E1687*(1+F1687/100)</f>
        <v>0.375</v>
      </c>
      <c r="H1687" s="22">
        <f>G1687*D1687</f>
        <v>11.416387499999999</v>
      </c>
    </row>
    <row r="1688" spans="1:8">
      <c r="G1688" s="2" t="s">
        <v>534</v>
      </c>
      <c r="H1688" s="27">
        <f>TRUNC(SUM(H1685:H1687),2)</f>
        <v>19.940000000000001</v>
      </c>
    </row>
    <row r="1690" spans="1:8" ht="75">
      <c r="A1690" s="17" t="s">
        <v>23</v>
      </c>
      <c r="B1690" s="13" t="s">
        <v>24</v>
      </c>
      <c r="C1690" s="3" t="s">
        <v>25</v>
      </c>
    </row>
    <row r="1691" spans="1:8">
      <c r="A1691" s="18" t="s">
        <v>523</v>
      </c>
      <c r="B1691" s="14" t="s">
        <v>524</v>
      </c>
      <c r="C1691" s="5" t="s">
        <v>525</v>
      </c>
      <c r="D1691" s="5" t="s">
        <v>526</v>
      </c>
      <c r="E1691" s="6" t="s">
        <v>527</v>
      </c>
      <c r="F1691" s="6" t="s">
        <v>528</v>
      </c>
      <c r="G1691" s="6" t="s">
        <v>529</v>
      </c>
      <c r="H1691" s="23" t="s">
        <v>530</v>
      </c>
    </row>
    <row r="1692" spans="1:8">
      <c r="A1692" s="19" t="s">
        <v>843</v>
      </c>
      <c r="B1692" s="15" t="s">
        <v>844</v>
      </c>
      <c r="C1692" s="4" t="s">
        <v>13</v>
      </c>
      <c r="D1692" s="4">
        <v>84.206800000000001</v>
      </c>
      <c r="E1692" s="1">
        <v>8.3000000000000001E-3</v>
      </c>
      <c r="F1692" s="1">
        <v>0</v>
      </c>
      <c r="G1692" s="1">
        <f>E1692*(1+F1692/100)</f>
        <v>8.3000000000000001E-3</v>
      </c>
      <c r="H1692" s="22">
        <f>G1692*D1692</f>
        <v>0.69891643999999997</v>
      </c>
    </row>
    <row r="1693" spans="1:8">
      <c r="G1693" s="2" t="s">
        <v>534</v>
      </c>
      <c r="H1693" s="27">
        <f>TRUNC(SUM(H1692:H1692),2)</f>
        <v>0.69</v>
      </c>
    </row>
    <row r="1695" spans="1:8" ht="45">
      <c r="A1695" s="17" t="s">
        <v>371</v>
      </c>
      <c r="B1695" s="13" t="s">
        <v>372</v>
      </c>
      <c r="C1695" s="3" t="s">
        <v>6</v>
      </c>
    </row>
    <row r="1696" spans="1:8">
      <c r="A1696" s="18" t="s">
        <v>523</v>
      </c>
      <c r="B1696" s="14" t="s">
        <v>524</v>
      </c>
      <c r="C1696" s="5" t="s">
        <v>525</v>
      </c>
      <c r="D1696" s="5" t="s">
        <v>526</v>
      </c>
      <c r="E1696" s="6" t="s">
        <v>527</v>
      </c>
      <c r="F1696" s="6" t="s">
        <v>528</v>
      </c>
      <c r="G1696" s="6" t="s">
        <v>529</v>
      </c>
      <c r="H1696" s="23" t="s">
        <v>530</v>
      </c>
    </row>
    <row r="1697" spans="1:8">
      <c r="A1697" s="19" t="s">
        <v>587</v>
      </c>
      <c r="B1697" s="15" t="s">
        <v>588</v>
      </c>
      <c r="C1697" s="4" t="s">
        <v>13</v>
      </c>
      <c r="D1697" s="4">
        <v>15.46</v>
      </c>
      <c r="E1697" s="1">
        <v>48</v>
      </c>
      <c r="F1697" s="1">
        <v>3</v>
      </c>
      <c r="G1697" s="1">
        <f t="shared" ref="G1697:G1722" si="81">E1697*(1+F1697/100)</f>
        <v>49.44</v>
      </c>
      <c r="H1697" s="22">
        <f t="shared" ref="H1697:H1722" si="82">G1697*D1697</f>
        <v>764.3424</v>
      </c>
    </row>
    <row r="1698" spans="1:8">
      <c r="A1698" s="19" t="s">
        <v>543</v>
      </c>
      <c r="B1698" s="15" t="s">
        <v>544</v>
      </c>
      <c r="C1698" s="4" t="s">
        <v>13</v>
      </c>
      <c r="D1698" s="4">
        <v>10.49</v>
      </c>
      <c r="E1698" s="1">
        <v>70</v>
      </c>
      <c r="F1698" s="1">
        <v>3</v>
      </c>
      <c r="G1698" s="1">
        <f t="shared" si="81"/>
        <v>72.100000000000009</v>
      </c>
      <c r="H1698" s="22">
        <f t="shared" si="82"/>
        <v>756.32900000000006</v>
      </c>
    </row>
    <row r="1699" spans="1:8">
      <c r="A1699" s="19" t="s">
        <v>611</v>
      </c>
      <c r="B1699" s="15" t="s">
        <v>612</v>
      </c>
      <c r="C1699" s="4" t="s">
        <v>112</v>
      </c>
      <c r="D1699" s="4">
        <v>23.414899999999999</v>
      </c>
      <c r="E1699" s="1">
        <v>1.1599999999999999</v>
      </c>
      <c r="F1699" s="1">
        <v>0</v>
      </c>
      <c r="G1699" s="1">
        <f t="shared" si="81"/>
        <v>1.1599999999999999</v>
      </c>
      <c r="H1699" s="22">
        <f t="shared" si="82"/>
        <v>27.161283999999998</v>
      </c>
    </row>
    <row r="1700" spans="1:8">
      <c r="A1700" s="19" t="s">
        <v>1206</v>
      </c>
      <c r="B1700" s="15" t="s">
        <v>1207</v>
      </c>
      <c r="C1700" s="4" t="s">
        <v>3</v>
      </c>
      <c r="D1700" s="4">
        <v>8.39</v>
      </c>
      <c r="E1700" s="1">
        <v>4</v>
      </c>
      <c r="F1700" s="1">
        <v>0</v>
      </c>
      <c r="G1700" s="1">
        <f t="shared" si="81"/>
        <v>4</v>
      </c>
      <c r="H1700" s="22">
        <f t="shared" si="82"/>
        <v>33.56</v>
      </c>
    </row>
    <row r="1701" spans="1:8">
      <c r="A1701" s="19" t="s">
        <v>627</v>
      </c>
      <c r="B1701" s="15" t="s">
        <v>628</v>
      </c>
      <c r="C1701" s="4" t="s">
        <v>6</v>
      </c>
      <c r="D1701" s="4">
        <v>983.25</v>
      </c>
      <c r="E1701" s="1">
        <v>2</v>
      </c>
      <c r="F1701" s="1">
        <v>0</v>
      </c>
      <c r="G1701" s="1">
        <f t="shared" si="81"/>
        <v>2</v>
      </c>
      <c r="H1701" s="22">
        <f t="shared" si="82"/>
        <v>1966.5</v>
      </c>
    </row>
    <row r="1702" spans="1:8">
      <c r="A1702" s="19" t="s">
        <v>641</v>
      </c>
      <c r="B1702" s="15" t="s">
        <v>642</v>
      </c>
      <c r="C1702" s="4" t="s">
        <v>6</v>
      </c>
      <c r="D1702" s="4">
        <v>36.53</v>
      </c>
      <c r="E1702" s="1">
        <v>4</v>
      </c>
      <c r="F1702" s="1">
        <v>0</v>
      </c>
      <c r="G1702" s="1">
        <f t="shared" si="81"/>
        <v>4</v>
      </c>
      <c r="H1702" s="22">
        <f t="shared" si="82"/>
        <v>146.12</v>
      </c>
    </row>
    <row r="1703" spans="1:8">
      <c r="A1703" s="19" t="s">
        <v>643</v>
      </c>
      <c r="B1703" s="15" t="s">
        <v>644</v>
      </c>
      <c r="C1703" s="4" t="s">
        <v>6</v>
      </c>
      <c r="D1703" s="4">
        <v>62.96</v>
      </c>
      <c r="E1703" s="1">
        <v>3</v>
      </c>
      <c r="F1703" s="1">
        <v>0</v>
      </c>
      <c r="G1703" s="1">
        <f t="shared" si="81"/>
        <v>3</v>
      </c>
      <c r="H1703" s="22">
        <f t="shared" si="82"/>
        <v>188.88</v>
      </c>
    </row>
    <row r="1704" spans="1:8">
      <c r="A1704" s="19" t="s">
        <v>1208</v>
      </c>
      <c r="B1704" s="15" t="s">
        <v>1209</v>
      </c>
      <c r="C1704" s="4" t="s">
        <v>6</v>
      </c>
      <c r="D1704" s="4">
        <v>10738.93</v>
      </c>
      <c r="E1704" s="1">
        <v>1</v>
      </c>
      <c r="F1704" s="1">
        <v>0</v>
      </c>
      <c r="G1704" s="1">
        <f t="shared" si="81"/>
        <v>1</v>
      </c>
      <c r="H1704" s="22">
        <f t="shared" si="82"/>
        <v>10738.93</v>
      </c>
    </row>
    <row r="1705" spans="1:8">
      <c r="A1705" s="19" t="s">
        <v>1210</v>
      </c>
      <c r="B1705" s="15" t="s">
        <v>1211</v>
      </c>
      <c r="C1705" s="4" t="s">
        <v>6</v>
      </c>
      <c r="D1705" s="4">
        <v>18.010000000000002</v>
      </c>
      <c r="E1705" s="1">
        <v>2</v>
      </c>
      <c r="F1705" s="1">
        <v>0</v>
      </c>
      <c r="G1705" s="1">
        <f t="shared" si="81"/>
        <v>2</v>
      </c>
      <c r="H1705" s="22">
        <f t="shared" si="82"/>
        <v>36.020000000000003</v>
      </c>
    </row>
    <row r="1706" spans="1:8">
      <c r="A1706" s="19" t="s">
        <v>607</v>
      </c>
      <c r="B1706" s="15" t="s">
        <v>608</v>
      </c>
      <c r="C1706" s="4" t="s">
        <v>6</v>
      </c>
      <c r="D1706" s="4">
        <v>10.91</v>
      </c>
      <c r="E1706" s="1">
        <v>6</v>
      </c>
      <c r="F1706" s="1">
        <v>0</v>
      </c>
      <c r="G1706" s="1">
        <f t="shared" si="81"/>
        <v>6</v>
      </c>
      <c r="H1706" s="22">
        <f t="shared" si="82"/>
        <v>65.460000000000008</v>
      </c>
    </row>
    <row r="1707" spans="1:8">
      <c r="A1707" s="19" t="s">
        <v>1212</v>
      </c>
      <c r="B1707" s="15" t="s">
        <v>1213</v>
      </c>
      <c r="C1707" s="4" t="s">
        <v>6</v>
      </c>
      <c r="D1707" s="4">
        <v>2.85</v>
      </c>
      <c r="E1707" s="1">
        <v>2</v>
      </c>
      <c r="F1707" s="1">
        <v>0</v>
      </c>
      <c r="G1707" s="1">
        <f t="shared" si="81"/>
        <v>2</v>
      </c>
      <c r="H1707" s="22">
        <f t="shared" si="82"/>
        <v>5.7</v>
      </c>
    </row>
    <row r="1708" spans="1:8">
      <c r="A1708" s="19" t="s">
        <v>649</v>
      </c>
      <c r="B1708" s="15" t="s">
        <v>650</v>
      </c>
      <c r="C1708" s="4" t="s">
        <v>6</v>
      </c>
      <c r="D1708" s="4">
        <v>75.81</v>
      </c>
      <c r="E1708" s="1">
        <v>4.8</v>
      </c>
      <c r="F1708" s="1">
        <v>0</v>
      </c>
      <c r="G1708" s="1">
        <f t="shared" si="81"/>
        <v>4.8</v>
      </c>
      <c r="H1708" s="22">
        <f t="shared" si="82"/>
        <v>363.88799999999998</v>
      </c>
    </row>
    <row r="1709" spans="1:8">
      <c r="A1709" s="19" t="s">
        <v>651</v>
      </c>
      <c r="B1709" s="15" t="s">
        <v>652</v>
      </c>
      <c r="C1709" s="4" t="s">
        <v>6</v>
      </c>
      <c r="D1709" s="4">
        <v>6.07</v>
      </c>
      <c r="E1709" s="1">
        <v>8</v>
      </c>
      <c r="F1709" s="1">
        <v>0</v>
      </c>
      <c r="G1709" s="1">
        <f t="shared" si="81"/>
        <v>8</v>
      </c>
      <c r="H1709" s="22">
        <f t="shared" si="82"/>
        <v>48.56</v>
      </c>
    </row>
    <row r="1710" spans="1:8">
      <c r="A1710" s="19" t="s">
        <v>653</v>
      </c>
      <c r="B1710" s="15" t="s">
        <v>654</v>
      </c>
      <c r="C1710" s="4" t="s">
        <v>6</v>
      </c>
      <c r="D1710" s="4">
        <v>8.76</v>
      </c>
      <c r="E1710" s="1">
        <v>6</v>
      </c>
      <c r="F1710" s="1">
        <v>0</v>
      </c>
      <c r="G1710" s="1">
        <f t="shared" si="81"/>
        <v>6</v>
      </c>
      <c r="H1710" s="22">
        <f t="shared" si="82"/>
        <v>52.56</v>
      </c>
    </row>
    <row r="1711" spans="1:8">
      <c r="A1711" s="19" t="s">
        <v>655</v>
      </c>
      <c r="B1711" s="15" t="s">
        <v>656</v>
      </c>
      <c r="C1711" s="4" t="s">
        <v>6</v>
      </c>
      <c r="D1711" s="4">
        <v>88.39</v>
      </c>
      <c r="E1711" s="1">
        <v>3</v>
      </c>
      <c r="F1711" s="1">
        <v>0</v>
      </c>
      <c r="G1711" s="1">
        <f t="shared" si="81"/>
        <v>3</v>
      </c>
      <c r="H1711" s="22">
        <f t="shared" si="82"/>
        <v>265.17</v>
      </c>
    </row>
    <row r="1712" spans="1:8">
      <c r="A1712" s="19" t="s">
        <v>1214</v>
      </c>
      <c r="B1712" s="15" t="s">
        <v>1215</v>
      </c>
      <c r="C1712" s="4" t="s">
        <v>6</v>
      </c>
      <c r="D1712" s="4">
        <v>4.3</v>
      </c>
      <c r="E1712" s="1">
        <v>6</v>
      </c>
      <c r="F1712" s="1">
        <v>0</v>
      </c>
      <c r="G1712" s="1">
        <f t="shared" si="81"/>
        <v>6</v>
      </c>
      <c r="H1712" s="22">
        <f t="shared" si="82"/>
        <v>25.799999999999997</v>
      </c>
    </row>
    <row r="1713" spans="1:8">
      <c r="A1713" s="19" t="s">
        <v>1216</v>
      </c>
      <c r="B1713" s="15" t="s">
        <v>1217</v>
      </c>
      <c r="C1713" s="4" t="s">
        <v>6</v>
      </c>
      <c r="D1713" s="4">
        <v>5.38</v>
      </c>
      <c r="E1713" s="1">
        <v>6</v>
      </c>
      <c r="F1713" s="1">
        <v>0</v>
      </c>
      <c r="G1713" s="1">
        <f t="shared" si="81"/>
        <v>6</v>
      </c>
      <c r="H1713" s="22">
        <f t="shared" si="82"/>
        <v>32.28</v>
      </c>
    </row>
    <row r="1714" spans="1:8">
      <c r="A1714" s="19" t="s">
        <v>1218</v>
      </c>
      <c r="B1714" s="15" t="s">
        <v>1219</v>
      </c>
      <c r="C1714" s="4" t="s">
        <v>6</v>
      </c>
      <c r="D1714" s="4">
        <v>3.62</v>
      </c>
      <c r="E1714" s="1">
        <v>3</v>
      </c>
      <c r="F1714" s="1">
        <v>0</v>
      </c>
      <c r="G1714" s="1">
        <f t="shared" si="81"/>
        <v>3</v>
      </c>
      <c r="H1714" s="22">
        <f t="shared" si="82"/>
        <v>10.86</v>
      </c>
    </row>
    <row r="1715" spans="1:8">
      <c r="A1715" s="19" t="s">
        <v>663</v>
      </c>
      <c r="B1715" s="15" t="s">
        <v>664</v>
      </c>
      <c r="C1715" s="4" t="s">
        <v>13</v>
      </c>
      <c r="D1715" s="4">
        <v>34.931100000000001</v>
      </c>
      <c r="E1715" s="1">
        <v>2</v>
      </c>
      <c r="F1715" s="1">
        <v>0</v>
      </c>
      <c r="G1715" s="1">
        <f t="shared" si="81"/>
        <v>2</v>
      </c>
      <c r="H1715" s="22">
        <f t="shared" si="82"/>
        <v>69.862200000000001</v>
      </c>
    </row>
    <row r="1716" spans="1:8">
      <c r="A1716" s="19" t="s">
        <v>665</v>
      </c>
      <c r="B1716" s="15" t="s">
        <v>666</v>
      </c>
      <c r="C1716" s="4" t="s">
        <v>19</v>
      </c>
      <c r="D1716" s="4">
        <v>39.682600000000001</v>
      </c>
      <c r="E1716" s="1">
        <v>1.62</v>
      </c>
      <c r="F1716" s="1">
        <v>0</v>
      </c>
      <c r="G1716" s="1">
        <f t="shared" si="81"/>
        <v>1.62</v>
      </c>
      <c r="H1716" s="22">
        <f t="shared" si="82"/>
        <v>64.285812000000007</v>
      </c>
    </row>
    <row r="1717" spans="1:8">
      <c r="A1717" s="19" t="s">
        <v>667</v>
      </c>
      <c r="B1717" s="15" t="s">
        <v>668</v>
      </c>
      <c r="C1717" s="4" t="s">
        <v>16</v>
      </c>
      <c r="D1717" s="4">
        <v>327.61419999999998</v>
      </c>
      <c r="E1717" s="1">
        <v>0.24</v>
      </c>
      <c r="F1717" s="1">
        <v>0</v>
      </c>
      <c r="G1717" s="1">
        <f t="shared" si="81"/>
        <v>0.24</v>
      </c>
      <c r="H1717" s="22">
        <f t="shared" si="82"/>
        <v>78.627407999999988</v>
      </c>
    </row>
    <row r="1718" spans="1:8">
      <c r="A1718" s="19" t="s">
        <v>551</v>
      </c>
      <c r="B1718" s="15" t="s">
        <v>552</v>
      </c>
      <c r="C1718" s="4" t="s">
        <v>13</v>
      </c>
      <c r="D1718" s="4">
        <v>27.258500000000002</v>
      </c>
      <c r="E1718" s="1">
        <v>2</v>
      </c>
      <c r="F1718" s="1">
        <v>0</v>
      </c>
      <c r="G1718" s="1">
        <f t="shared" si="81"/>
        <v>2</v>
      </c>
      <c r="H1718" s="22">
        <f t="shared" si="82"/>
        <v>54.517000000000003</v>
      </c>
    </row>
    <row r="1719" spans="1:8">
      <c r="A1719" s="19" t="s">
        <v>671</v>
      </c>
      <c r="B1719" s="15" t="s">
        <v>672</v>
      </c>
      <c r="C1719" s="4" t="s">
        <v>673</v>
      </c>
      <c r="D1719" s="4">
        <v>0.69889999999999997</v>
      </c>
      <c r="E1719" s="1">
        <v>16</v>
      </c>
      <c r="F1719" s="1">
        <v>0</v>
      </c>
      <c r="G1719" s="1">
        <f t="shared" si="81"/>
        <v>16</v>
      </c>
      <c r="H1719" s="22">
        <f t="shared" si="82"/>
        <v>11.182399999999999</v>
      </c>
    </row>
    <row r="1720" spans="1:8">
      <c r="A1720" s="19" t="s">
        <v>674</v>
      </c>
      <c r="B1720" s="15" t="s">
        <v>675</v>
      </c>
      <c r="C1720" s="4" t="s">
        <v>16</v>
      </c>
      <c r="D1720" s="4">
        <v>1477.0145</v>
      </c>
      <c r="E1720" s="1">
        <v>0.20300000000000001</v>
      </c>
      <c r="F1720" s="1">
        <v>0</v>
      </c>
      <c r="G1720" s="1">
        <f t="shared" si="81"/>
        <v>0.20300000000000001</v>
      </c>
      <c r="H1720" s="22">
        <f t="shared" si="82"/>
        <v>299.83394350000003</v>
      </c>
    </row>
    <row r="1721" spans="1:8">
      <c r="A1721" s="19" t="s">
        <v>676</v>
      </c>
      <c r="B1721" s="15" t="s">
        <v>677</v>
      </c>
      <c r="C1721" s="4" t="s">
        <v>16</v>
      </c>
      <c r="D1721" s="4">
        <v>36.735900000000001</v>
      </c>
      <c r="E1721" s="1">
        <v>1956</v>
      </c>
      <c r="F1721" s="1">
        <v>0</v>
      </c>
      <c r="G1721" s="1">
        <f t="shared" si="81"/>
        <v>1956</v>
      </c>
      <c r="H1721" s="22">
        <f t="shared" si="82"/>
        <v>71855.420400000003</v>
      </c>
    </row>
    <row r="1722" spans="1:8">
      <c r="A1722" s="19" t="s">
        <v>678</v>
      </c>
      <c r="B1722" s="15" t="s">
        <v>679</v>
      </c>
      <c r="C1722" s="4" t="s">
        <v>16</v>
      </c>
      <c r="D1722" s="4">
        <v>288.09589999999997</v>
      </c>
      <c r="E1722" s="1">
        <v>0.33</v>
      </c>
      <c r="F1722" s="1">
        <v>0</v>
      </c>
      <c r="G1722" s="1">
        <f t="shared" si="81"/>
        <v>0.33</v>
      </c>
      <c r="H1722" s="22">
        <f t="shared" si="82"/>
        <v>95.071646999999999</v>
      </c>
    </row>
    <row r="1723" spans="1:8">
      <c r="G1723" s="2" t="s">
        <v>534</v>
      </c>
      <c r="H1723" s="27">
        <f>TRUNC(SUM(H1697:H1722),2)</f>
        <v>88056.92</v>
      </c>
    </row>
    <row r="1725" spans="1:8" ht="90">
      <c r="A1725" s="17" t="s">
        <v>214</v>
      </c>
      <c r="B1725" s="13" t="s">
        <v>215</v>
      </c>
      <c r="C1725" s="3" t="s">
        <v>6</v>
      </c>
    </row>
    <row r="1726" spans="1:8">
      <c r="A1726" s="18" t="s">
        <v>523</v>
      </c>
      <c r="B1726" s="14" t="s">
        <v>524</v>
      </c>
      <c r="C1726" s="5" t="s">
        <v>525</v>
      </c>
      <c r="D1726" s="5" t="s">
        <v>526</v>
      </c>
      <c r="E1726" s="6" t="s">
        <v>527</v>
      </c>
      <c r="F1726" s="6" t="s">
        <v>528</v>
      </c>
      <c r="G1726" s="6" t="s">
        <v>529</v>
      </c>
      <c r="H1726" s="23" t="s">
        <v>530</v>
      </c>
    </row>
    <row r="1727" spans="1:8">
      <c r="A1727" s="19" t="s">
        <v>563</v>
      </c>
      <c r="B1727" s="15" t="s">
        <v>564</v>
      </c>
      <c r="C1727" s="4" t="s">
        <v>13</v>
      </c>
      <c r="D1727" s="4">
        <v>14.36</v>
      </c>
      <c r="E1727" s="1">
        <v>9.5</v>
      </c>
      <c r="F1727" s="1">
        <v>3</v>
      </c>
      <c r="G1727" s="1">
        <f t="shared" ref="G1727:G1736" si="83">E1727*(1+F1727/100)</f>
        <v>9.7850000000000001</v>
      </c>
      <c r="H1727" s="22">
        <f t="shared" ref="H1727:H1736" si="84">G1727*D1727</f>
        <v>140.51259999999999</v>
      </c>
    </row>
    <row r="1728" spans="1:8">
      <c r="A1728" s="19" t="s">
        <v>869</v>
      </c>
      <c r="B1728" s="15" t="s">
        <v>870</v>
      </c>
      <c r="C1728" s="4" t="s">
        <v>13</v>
      </c>
      <c r="D1728" s="4">
        <v>14.36</v>
      </c>
      <c r="E1728" s="1">
        <v>0.5</v>
      </c>
      <c r="F1728" s="1">
        <v>3</v>
      </c>
      <c r="G1728" s="1">
        <f t="shared" si="83"/>
        <v>0.51500000000000001</v>
      </c>
      <c r="H1728" s="22">
        <f t="shared" si="84"/>
        <v>7.3953999999999995</v>
      </c>
    </row>
    <row r="1729" spans="1:8">
      <c r="A1729" s="19" t="s">
        <v>543</v>
      </c>
      <c r="B1729" s="15" t="s">
        <v>544</v>
      </c>
      <c r="C1729" s="4" t="s">
        <v>13</v>
      </c>
      <c r="D1729" s="4">
        <v>10.49</v>
      </c>
      <c r="E1729" s="1">
        <v>7.5</v>
      </c>
      <c r="F1729" s="1">
        <v>3</v>
      </c>
      <c r="G1729" s="1">
        <f t="shared" si="83"/>
        <v>7.7250000000000005</v>
      </c>
      <c r="H1729" s="22">
        <f t="shared" si="84"/>
        <v>81.035250000000005</v>
      </c>
    </row>
    <row r="1730" spans="1:8">
      <c r="A1730" s="19" t="s">
        <v>891</v>
      </c>
      <c r="B1730" s="15" t="s">
        <v>892</v>
      </c>
      <c r="C1730" s="4" t="s">
        <v>112</v>
      </c>
      <c r="D1730" s="4">
        <v>3.26</v>
      </c>
      <c r="E1730" s="1">
        <v>0.02</v>
      </c>
      <c r="F1730" s="1">
        <v>0</v>
      </c>
      <c r="G1730" s="1">
        <f t="shared" si="83"/>
        <v>0.02</v>
      </c>
      <c r="H1730" s="22">
        <f t="shared" si="84"/>
        <v>6.5199999999999994E-2</v>
      </c>
    </row>
    <row r="1731" spans="1:8">
      <c r="A1731" s="19" t="s">
        <v>911</v>
      </c>
      <c r="B1731" s="15" t="s">
        <v>912</v>
      </c>
      <c r="C1731" s="4" t="s">
        <v>112</v>
      </c>
      <c r="D1731" s="4">
        <v>3.9521999999999999</v>
      </c>
      <c r="E1731" s="1">
        <v>9</v>
      </c>
      <c r="F1731" s="1">
        <v>0</v>
      </c>
      <c r="G1731" s="1">
        <f t="shared" si="83"/>
        <v>9</v>
      </c>
      <c r="H1731" s="22">
        <f t="shared" si="84"/>
        <v>35.569800000000001</v>
      </c>
    </row>
    <row r="1732" spans="1:8">
      <c r="A1732" s="19" t="s">
        <v>831</v>
      </c>
      <c r="B1732" s="15" t="s">
        <v>832</v>
      </c>
      <c r="C1732" s="4" t="s">
        <v>3</v>
      </c>
      <c r="D1732" s="4">
        <v>4.91</v>
      </c>
      <c r="E1732" s="1">
        <v>1.8</v>
      </c>
      <c r="F1732" s="1">
        <v>0</v>
      </c>
      <c r="G1732" s="1">
        <f t="shared" si="83"/>
        <v>1.8</v>
      </c>
      <c r="H1732" s="22">
        <f t="shared" si="84"/>
        <v>8.838000000000001</v>
      </c>
    </row>
    <row r="1733" spans="1:8">
      <c r="A1733" s="19" t="s">
        <v>795</v>
      </c>
      <c r="B1733" s="15" t="s">
        <v>796</v>
      </c>
      <c r="C1733" s="4" t="s">
        <v>16</v>
      </c>
      <c r="D1733" s="4">
        <v>200.43600000000001</v>
      </c>
      <c r="E1733" s="1">
        <v>3.3599999999999998E-2</v>
      </c>
      <c r="F1733" s="1">
        <v>0</v>
      </c>
      <c r="G1733" s="1">
        <f t="shared" si="83"/>
        <v>3.3599999999999998E-2</v>
      </c>
      <c r="H1733" s="22">
        <f t="shared" si="84"/>
        <v>6.7346496</v>
      </c>
    </row>
    <row r="1734" spans="1:8">
      <c r="A1734" s="19" t="s">
        <v>797</v>
      </c>
      <c r="B1734" s="15" t="s">
        <v>798</v>
      </c>
      <c r="C1734" s="4" t="s">
        <v>16</v>
      </c>
      <c r="D1734" s="4">
        <v>215.3715</v>
      </c>
      <c r="E1734" s="1">
        <v>6.7199999999999996E-2</v>
      </c>
      <c r="F1734" s="1">
        <v>0</v>
      </c>
      <c r="G1734" s="1">
        <f t="shared" si="83"/>
        <v>6.7199999999999996E-2</v>
      </c>
      <c r="H1734" s="22">
        <f t="shared" si="84"/>
        <v>14.4729648</v>
      </c>
    </row>
    <row r="1735" spans="1:8">
      <c r="A1735" s="19" t="s">
        <v>1174</v>
      </c>
      <c r="B1735" s="15" t="s">
        <v>1175</v>
      </c>
      <c r="C1735" s="4" t="s">
        <v>19</v>
      </c>
      <c r="D1735" s="4">
        <v>176.47749999999999</v>
      </c>
      <c r="E1735" s="1">
        <v>3.2</v>
      </c>
      <c r="F1735" s="1">
        <v>0</v>
      </c>
      <c r="G1735" s="1">
        <f t="shared" si="83"/>
        <v>3.2</v>
      </c>
      <c r="H1735" s="22">
        <f t="shared" si="84"/>
        <v>564.72799999999995</v>
      </c>
    </row>
    <row r="1736" spans="1:8">
      <c r="A1736" s="19" t="s">
        <v>1176</v>
      </c>
      <c r="B1736" s="15" t="s">
        <v>1177</v>
      </c>
      <c r="C1736" s="4" t="s">
        <v>19</v>
      </c>
      <c r="D1736" s="4">
        <v>20.633199999999999</v>
      </c>
      <c r="E1736" s="1">
        <v>3.2</v>
      </c>
      <c r="F1736" s="1">
        <v>0</v>
      </c>
      <c r="G1736" s="1">
        <f t="shared" si="83"/>
        <v>3.2</v>
      </c>
      <c r="H1736" s="22">
        <f t="shared" si="84"/>
        <v>66.026240000000001</v>
      </c>
    </row>
    <row r="1737" spans="1:8">
      <c r="G1737" s="2" t="s">
        <v>534</v>
      </c>
      <c r="H1737" s="27">
        <f>TRUNC(SUM(H1727:H1736),2)</f>
        <v>925.37</v>
      </c>
    </row>
    <row r="1739" spans="1:8" ht="75">
      <c r="A1739" s="17" t="s">
        <v>339</v>
      </c>
      <c r="B1739" s="13" t="s">
        <v>340</v>
      </c>
      <c r="C1739" s="3" t="s">
        <v>6</v>
      </c>
    </row>
    <row r="1740" spans="1:8">
      <c r="A1740" s="18" t="s">
        <v>523</v>
      </c>
      <c r="B1740" s="14" t="s">
        <v>524</v>
      </c>
      <c r="C1740" s="5" t="s">
        <v>525</v>
      </c>
      <c r="D1740" s="5" t="s">
        <v>526</v>
      </c>
      <c r="E1740" s="6" t="s">
        <v>527</v>
      </c>
      <c r="F1740" s="6" t="s">
        <v>528</v>
      </c>
      <c r="G1740" s="6" t="s">
        <v>529</v>
      </c>
      <c r="H1740" s="23" t="s">
        <v>530</v>
      </c>
    </row>
    <row r="1741" spans="1:8">
      <c r="A1741" s="19" t="s">
        <v>587</v>
      </c>
      <c r="B1741" s="15" t="s">
        <v>588</v>
      </c>
      <c r="C1741" s="4" t="s">
        <v>13</v>
      </c>
      <c r="D1741" s="4">
        <v>15.46</v>
      </c>
      <c r="E1741" s="1">
        <v>5</v>
      </c>
      <c r="F1741" s="1">
        <v>3</v>
      </c>
      <c r="G1741" s="1">
        <f>E1741*(1+F1741/100)</f>
        <v>5.15</v>
      </c>
      <c r="H1741" s="22">
        <f>G1741*D1741</f>
        <v>79.619000000000014</v>
      </c>
    </row>
    <row r="1742" spans="1:8">
      <c r="A1742" s="19" t="s">
        <v>543</v>
      </c>
      <c r="B1742" s="15" t="s">
        <v>544</v>
      </c>
      <c r="C1742" s="4" t="s">
        <v>13</v>
      </c>
      <c r="D1742" s="4">
        <v>10.49</v>
      </c>
      <c r="E1742" s="1">
        <v>5</v>
      </c>
      <c r="F1742" s="1">
        <v>3</v>
      </c>
      <c r="G1742" s="1">
        <f>E1742*(1+F1742/100)</f>
        <v>5.15</v>
      </c>
      <c r="H1742" s="22">
        <f>G1742*D1742</f>
        <v>54.023500000000006</v>
      </c>
    </row>
    <row r="1743" spans="1:8">
      <c r="A1743" s="19" t="s">
        <v>1220</v>
      </c>
      <c r="B1743" s="15" t="s">
        <v>1221</v>
      </c>
      <c r="C1743" s="4" t="s">
        <v>6</v>
      </c>
      <c r="D1743" s="4">
        <v>223.65</v>
      </c>
      <c r="E1743" s="1">
        <v>1</v>
      </c>
      <c r="F1743" s="1">
        <v>0</v>
      </c>
      <c r="G1743" s="1">
        <f>E1743*(1+F1743/100)</f>
        <v>1</v>
      </c>
      <c r="H1743" s="22">
        <f>G1743*D1743</f>
        <v>223.65</v>
      </c>
    </row>
    <row r="1744" spans="1:8">
      <c r="G1744" s="2" t="s">
        <v>534</v>
      </c>
      <c r="H1744" s="27">
        <f>TRUNC(SUM(H1741:H1743),2)</f>
        <v>357.29</v>
      </c>
    </row>
    <row r="1746" spans="1:8" ht="75">
      <c r="A1746" s="17" t="s">
        <v>337</v>
      </c>
      <c r="B1746" s="13" t="s">
        <v>338</v>
      </c>
      <c r="C1746" s="3" t="s">
        <v>6</v>
      </c>
    </row>
    <row r="1747" spans="1:8">
      <c r="A1747" s="18" t="s">
        <v>523</v>
      </c>
      <c r="B1747" s="14" t="s">
        <v>524</v>
      </c>
      <c r="C1747" s="5" t="s">
        <v>525</v>
      </c>
      <c r="D1747" s="5" t="s">
        <v>526</v>
      </c>
      <c r="E1747" s="6" t="s">
        <v>527</v>
      </c>
      <c r="F1747" s="6" t="s">
        <v>528</v>
      </c>
      <c r="G1747" s="6" t="s">
        <v>529</v>
      </c>
      <c r="H1747" s="23" t="s">
        <v>530</v>
      </c>
    </row>
    <row r="1748" spans="1:8">
      <c r="A1748" s="19" t="s">
        <v>587</v>
      </c>
      <c r="B1748" s="15" t="s">
        <v>588</v>
      </c>
      <c r="C1748" s="4" t="s">
        <v>13</v>
      </c>
      <c r="D1748" s="4">
        <v>15.46</v>
      </c>
      <c r="E1748" s="1">
        <v>3.5</v>
      </c>
      <c r="F1748" s="1">
        <v>3</v>
      </c>
      <c r="G1748" s="1">
        <f>E1748*(1+F1748/100)</f>
        <v>3.605</v>
      </c>
      <c r="H1748" s="22">
        <f>G1748*D1748</f>
        <v>55.7333</v>
      </c>
    </row>
    <row r="1749" spans="1:8">
      <c r="A1749" s="19" t="s">
        <v>543</v>
      </c>
      <c r="B1749" s="15" t="s">
        <v>544</v>
      </c>
      <c r="C1749" s="4" t="s">
        <v>13</v>
      </c>
      <c r="D1749" s="4">
        <v>10.49</v>
      </c>
      <c r="E1749" s="1">
        <v>3.5</v>
      </c>
      <c r="F1749" s="1">
        <v>3</v>
      </c>
      <c r="G1749" s="1">
        <f>E1749*(1+F1749/100)</f>
        <v>3.605</v>
      </c>
      <c r="H1749" s="22">
        <f>G1749*D1749</f>
        <v>37.816450000000003</v>
      </c>
    </row>
    <row r="1750" spans="1:8">
      <c r="A1750" s="19" t="s">
        <v>1222</v>
      </c>
      <c r="B1750" s="15" t="s">
        <v>1223</v>
      </c>
      <c r="C1750" s="4" t="s">
        <v>6</v>
      </c>
      <c r="D1750" s="4">
        <v>196.71</v>
      </c>
      <c r="E1750" s="1">
        <v>1</v>
      </c>
      <c r="F1750" s="1">
        <v>0</v>
      </c>
      <c r="G1750" s="1">
        <f>E1750*(1+F1750/100)</f>
        <v>1</v>
      </c>
      <c r="H1750" s="22">
        <f>G1750*D1750</f>
        <v>196.71</v>
      </c>
    </row>
    <row r="1751" spans="1:8">
      <c r="G1751" s="2" t="s">
        <v>534</v>
      </c>
      <c r="H1751" s="27">
        <f>TRUNC(SUM(H1748:H1750),2)</f>
        <v>290.25</v>
      </c>
    </row>
    <row r="1753" spans="1:8" ht="75">
      <c r="A1753" s="17" t="s">
        <v>335</v>
      </c>
      <c r="B1753" s="13" t="s">
        <v>336</v>
      </c>
      <c r="C1753" s="3" t="s">
        <v>6</v>
      </c>
    </row>
    <row r="1754" spans="1:8">
      <c r="A1754" s="18" t="s">
        <v>523</v>
      </c>
      <c r="B1754" s="14" t="s">
        <v>524</v>
      </c>
      <c r="C1754" s="5" t="s">
        <v>525</v>
      </c>
      <c r="D1754" s="5" t="s">
        <v>526</v>
      </c>
      <c r="E1754" s="6" t="s">
        <v>527</v>
      </c>
      <c r="F1754" s="6" t="s">
        <v>528</v>
      </c>
      <c r="G1754" s="6" t="s">
        <v>529</v>
      </c>
      <c r="H1754" s="23" t="s">
        <v>530</v>
      </c>
    </row>
    <row r="1755" spans="1:8">
      <c r="A1755" s="19" t="s">
        <v>587</v>
      </c>
      <c r="B1755" s="15" t="s">
        <v>588</v>
      </c>
      <c r="C1755" s="4" t="s">
        <v>13</v>
      </c>
      <c r="D1755" s="4">
        <v>15.46</v>
      </c>
      <c r="E1755" s="1">
        <v>2.5</v>
      </c>
      <c r="F1755" s="1">
        <v>3</v>
      </c>
      <c r="G1755" s="1">
        <f>E1755*(1+F1755/100)</f>
        <v>2.5750000000000002</v>
      </c>
      <c r="H1755" s="22">
        <f>G1755*D1755</f>
        <v>39.809500000000007</v>
      </c>
    </row>
    <row r="1756" spans="1:8">
      <c r="A1756" s="19" t="s">
        <v>543</v>
      </c>
      <c r="B1756" s="15" t="s">
        <v>544</v>
      </c>
      <c r="C1756" s="4" t="s">
        <v>13</v>
      </c>
      <c r="D1756" s="4">
        <v>10.49</v>
      </c>
      <c r="E1756" s="1">
        <v>2.5</v>
      </c>
      <c r="F1756" s="1">
        <v>3</v>
      </c>
      <c r="G1756" s="1">
        <f>E1756*(1+F1756/100)</f>
        <v>2.5750000000000002</v>
      </c>
      <c r="H1756" s="22">
        <f>G1756*D1756</f>
        <v>27.011750000000003</v>
      </c>
    </row>
    <row r="1757" spans="1:8">
      <c r="A1757" s="19" t="s">
        <v>1224</v>
      </c>
      <c r="B1757" s="15" t="s">
        <v>1225</v>
      </c>
      <c r="C1757" s="4" t="s">
        <v>6</v>
      </c>
      <c r="D1757" s="4">
        <v>80.650000000000006</v>
      </c>
      <c r="E1757" s="1">
        <v>1</v>
      </c>
      <c r="F1757" s="1">
        <v>0</v>
      </c>
      <c r="G1757" s="1">
        <f>E1757*(1+F1757/100)</f>
        <v>1</v>
      </c>
      <c r="H1757" s="22">
        <f>G1757*D1757</f>
        <v>80.650000000000006</v>
      </c>
    </row>
    <row r="1758" spans="1:8">
      <c r="G1758" s="2" t="s">
        <v>534</v>
      </c>
      <c r="H1758" s="27">
        <f>TRUNC(SUM(H1755:H1757),2)</f>
        <v>147.47</v>
      </c>
    </row>
    <row r="1760" spans="1:8" ht="90">
      <c r="A1760" s="17" t="s">
        <v>369</v>
      </c>
      <c r="B1760" s="13" t="s">
        <v>370</v>
      </c>
      <c r="C1760" s="3" t="s">
        <v>6</v>
      </c>
    </row>
    <row r="1761" spans="1:8">
      <c r="A1761" s="18" t="s">
        <v>523</v>
      </c>
      <c r="B1761" s="14" t="s">
        <v>524</v>
      </c>
      <c r="C1761" s="5" t="s">
        <v>525</v>
      </c>
      <c r="D1761" s="5" t="s">
        <v>526</v>
      </c>
      <c r="E1761" s="6" t="s">
        <v>527</v>
      </c>
      <c r="F1761" s="6" t="s">
        <v>528</v>
      </c>
      <c r="G1761" s="6" t="s">
        <v>529</v>
      </c>
      <c r="H1761" s="23" t="s">
        <v>530</v>
      </c>
    </row>
    <row r="1762" spans="1:8">
      <c r="A1762" s="19" t="s">
        <v>587</v>
      </c>
      <c r="B1762" s="15" t="s">
        <v>588</v>
      </c>
      <c r="C1762" s="4" t="s">
        <v>13</v>
      </c>
      <c r="D1762" s="4">
        <v>15.46</v>
      </c>
      <c r="E1762" s="1">
        <v>30</v>
      </c>
      <c r="F1762" s="1">
        <v>3</v>
      </c>
      <c r="G1762" s="1">
        <f t="shared" ref="G1762:G1783" si="85">E1762*(1+F1762/100)</f>
        <v>30.900000000000002</v>
      </c>
      <c r="H1762" s="22">
        <f t="shared" ref="H1762:H1783" si="86">G1762*D1762</f>
        <v>477.71400000000006</v>
      </c>
    </row>
    <row r="1763" spans="1:8">
      <c r="A1763" s="19" t="s">
        <v>543</v>
      </c>
      <c r="B1763" s="15" t="s">
        <v>544</v>
      </c>
      <c r="C1763" s="4" t="s">
        <v>13</v>
      </c>
      <c r="D1763" s="4">
        <v>10.49</v>
      </c>
      <c r="E1763" s="1">
        <v>30</v>
      </c>
      <c r="F1763" s="1">
        <v>3</v>
      </c>
      <c r="G1763" s="1">
        <f t="shared" si="85"/>
        <v>30.900000000000002</v>
      </c>
      <c r="H1763" s="22">
        <f t="shared" si="86"/>
        <v>324.14100000000002</v>
      </c>
    </row>
    <row r="1764" spans="1:8">
      <c r="A1764" s="19" t="s">
        <v>1226</v>
      </c>
      <c r="B1764" s="15" t="s">
        <v>1227</v>
      </c>
      <c r="C1764" s="4" t="s">
        <v>6</v>
      </c>
      <c r="D1764" s="4">
        <v>0.51</v>
      </c>
      <c r="E1764" s="1">
        <v>1</v>
      </c>
      <c r="F1764" s="1">
        <v>0</v>
      </c>
      <c r="G1764" s="1">
        <f t="shared" si="85"/>
        <v>1</v>
      </c>
      <c r="H1764" s="22">
        <f t="shared" si="86"/>
        <v>0.51</v>
      </c>
    </row>
    <row r="1765" spans="1:8">
      <c r="A1765" s="19" t="s">
        <v>611</v>
      </c>
      <c r="B1765" s="15" t="s">
        <v>612</v>
      </c>
      <c r="C1765" s="4" t="s">
        <v>112</v>
      </c>
      <c r="D1765" s="4">
        <v>23.414899999999999</v>
      </c>
      <c r="E1765" s="1">
        <v>0.2</v>
      </c>
      <c r="F1765" s="1">
        <v>0</v>
      </c>
      <c r="G1765" s="1">
        <f t="shared" si="85"/>
        <v>0.2</v>
      </c>
      <c r="H1765" s="22">
        <f t="shared" si="86"/>
        <v>4.6829799999999997</v>
      </c>
    </row>
    <row r="1766" spans="1:8">
      <c r="A1766" s="19" t="s">
        <v>615</v>
      </c>
      <c r="B1766" s="15" t="s">
        <v>616</v>
      </c>
      <c r="C1766" s="4" t="s">
        <v>6</v>
      </c>
      <c r="D1766" s="4">
        <v>3.45</v>
      </c>
      <c r="E1766" s="1">
        <v>1</v>
      </c>
      <c r="F1766" s="1">
        <v>0</v>
      </c>
      <c r="G1766" s="1">
        <f t="shared" si="85"/>
        <v>1</v>
      </c>
      <c r="H1766" s="22">
        <f t="shared" si="86"/>
        <v>3.45</v>
      </c>
    </row>
    <row r="1767" spans="1:8">
      <c r="A1767" s="19" t="s">
        <v>1228</v>
      </c>
      <c r="B1767" s="15" t="s">
        <v>1229</v>
      </c>
      <c r="C1767" s="4" t="s">
        <v>6</v>
      </c>
      <c r="D1767" s="4">
        <v>8.7899999999999991</v>
      </c>
      <c r="E1767" s="1">
        <v>1</v>
      </c>
      <c r="F1767" s="1">
        <v>0</v>
      </c>
      <c r="G1767" s="1">
        <f t="shared" si="85"/>
        <v>1</v>
      </c>
      <c r="H1767" s="22">
        <f t="shared" si="86"/>
        <v>8.7899999999999991</v>
      </c>
    </row>
    <row r="1768" spans="1:8">
      <c r="A1768" s="19" t="s">
        <v>1230</v>
      </c>
      <c r="B1768" s="15" t="s">
        <v>1231</v>
      </c>
      <c r="C1768" s="4" t="s">
        <v>6</v>
      </c>
      <c r="D1768" s="4">
        <v>31.5</v>
      </c>
      <c r="E1768" s="1">
        <v>1</v>
      </c>
      <c r="F1768" s="1">
        <v>0</v>
      </c>
      <c r="G1768" s="1">
        <f t="shared" si="85"/>
        <v>1</v>
      </c>
      <c r="H1768" s="22">
        <f t="shared" si="86"/>
        <v>31.5</v>
      </c>
    </row>
    <row r="1769" spans="1:8">
      <c r="A1769" s="19" t="s">
        <v>629</v>
      </c>
      <c r="B1769" s="15" t="s">
        <v>630</v>
      </c>
      <c r="C1769" s="4" t="s">
        <v>6</v>
      </c>
      <c r="D1769" s="4">
        <v>14.34</v>
      </c>
      <c r="E1769" s="1">
        <v>2</v>
      </c>
      <c r="F1769" s="1">
        <v>0</v>
      </c>
      <c r="G1769" s="1">
        <f t="shared" si="85"/>
        <v>2</v>
      </c>
      <c r="H1769" s="22">
        <f t="shared" si="86"/>
        <v>28.68</v>
      </c>
    </row>
    <row r="1770" spans="1:8">
      <c r="A1770" s="19" t="s">
        <v>631</v>
      </c>
      <c r="B1770" s="15" t="s">
        <v>632</v>
      </c>
      <c r="C1770" s="4" t="s">
        <v>6</v>
      </c>
      <c r="D1770" s="4">
        <v>116.96</v>
      </c>
      <c r="E1770" s="1">
        <v>1</v>
      </c>
      <c r="F1770" s="1">
        <v>0</v>
      </c>
      <c r="G1770" s="1">
        <f t="shared" si="85"/>
        <v>1</v>
      </c>
      <c r="H1770" s="22">
        <f t="shared" si="86"/>
        <v>116.96</v>
      </c>
    </row>
    <row r="1771" spans="1:8">
      <c r="A1771" s="19" t="s">
        <v>633</v>
      </c>
      <c r="B1771" s="15" t="s">
        <v>634</v>
      </c>
      <c r="C1771" s="4" t="s">
        <v>6</v>
      </c>
      <c r="D1771" s="4">
        <v>187.57</v>
      </c>
      <c r="E1771" s="1">
        <v>1</v>
      </c>
      <c r="F1771" s="1">
        <v>0</v>
      </c>
      <c r="G1771" s="1">
        <f t="shared" si="85"/>
        <v>1</v>
      </c>
      <c r="H1771" s="22">
        <f t="shared" si="86"/>
        <v>187.57</v>
      </c>
    </row>
    <row r="1772" spans="1:8">
      <c r="A1772" s="19" t="s">
        <v>1232</v>
      </c>
      <c r="B1772" s="15" t="s">
        <v>1233</v>
      </c>
      <c r="C1772" s="4" t="s">
        <v>6</v>
      </c>
      <c r="D1772" s="4">
        <v>13.57</v>
      </c>
      <c r="E1772" s="1">
        <v>1</v>
      </c>
      <c r="F1772" s="1">
        <v>0</v>
      </c>
      <c r="G1772" s="1">
        <f t="shared" si="85"/>
        <v>1</v>
      </c>
      <c r="H1772" s="22">
        <f t="shared" si="86"/>
        <v>13.57</v>
      </c>
    </row>
    <row r="1773" spans="1:8">
      <c r="A1773" s="19" t="s">
        <v>1234</v>
      </c>
      <c r="B1773" s="15" t="s">
        <v>1235</v>
      </c>
      <c r="C1773" s="4" t="s">
        <v>6</v>
      </c>
      <c r="D1773" s="4">
        <v>5.38</v>
      </c>
      <c r="E1773" s="1">
        <v>2</v>
      </c>
      <c r="F1773" s="1">
        <v>0</v>
      </c>
      <c r="G1773" s="1">
        <f t="shared" si="85"/>
        <v>2</v>
      </c>
      <c r="H1773" s="22">
        <f t="shared" si="86"/>
        <v>10.76</v>
      </c>
    </row>
    <row r="1774" spans="1:8">
      <c r="A1774" s="19" t="s">
        <v>1236</v>
      </c>
      <c r="B1774" s="15" t="s">
        <v>1237</v>
      </c>
      <c r="C1774" s="4" t="s">
        <v>6</v>
      </c>
      <c r="D1774" s="4">
        <v>0.61</v>
      </c>
      <c r="E1774" s="1">
        <v>2</v>
      </c>
      <c r="F1774" s="1">
        <v>0</v>
      </c>
      <c r="G1774" s="1">
        <f t="shared" si="85"/>
        <v>2</v>
      </c>
      <c r="H1774" s="22">
        <f t="shared" si="86"/>
        <v>1.22</v>
      </c>
    </row>
    <row r="1775" spans="1:8">
      <c r="A1775" s="19" t="s">
        <v>1238</v>
      </c>
      <c r="B1775" s="15" t="s">
        <v>1239</v>
      </c>
      <c r="C1775" s="4" t="s">
        <v>6</v>
      </c>
      <c r="D1775" s="4">
        <v>11.66</v>
      </c>
      <c r="E1775" s="1">
        <v>3</v>
      </c>
      <c r="F1775" s="1">
        <v>0</v>
      </c>
      <c r="G1775" s="1">
        <f t="shared" si="85"/>
        <v>3</v>
      </c>
      <c r="H1775" s="22">
        <f t="shared" si="86"/>
        <v>34.980000000000004</v>
      </c>
    </row>
    <row r="1776" spans="1:8">
      <c r="A1776" s="19" t="s">
        <v>605</v>
      </c>
      <c r="B1776" s="15" t="s">
        <v>606</v>
      </c>
      <c r="C1776" s="4" t="s">
        <v>6</v>
      </c>
      <c r="D1776" s="4">
        <v>2.06</v>
      </c>
      <c r="E1776" s="1">
        <v>4</v>
      </c>
      <c r="F1776" s="1">
        <v>0</v>
      </c>
      <c r="G1776" s="1">
        <f t="shared" si="85"/>
        <v>4</v>
      </c>
      <c r="H1776" s="22">
        <f t="shared" si="86"/>
        <v>8.24</v>
      </c>
    </row>
    <row r="1777" spans="1:8">
      <c r="A1777" s="19" t="s">
        <v>1240</v>
      </c>
      <c r="B1777" s="15" t="s">
        <v>1241</v>
      </c>
      <c r="C1777" s="4" t="s">
        <v>6</v>
      </c>
      <c r="D1777" s="4">
        <v>325.19</v>
      </c>
      <c r="E1777" s="1">
        <v>1</v>
      </c>
      <c r="F1777" s="1">
        <v>0</v>
      </c>
      <c r="G1777" s="1">
        <f t="shared" si="85"/>
        <v>1</v>
      </c>
      <c r="H1777" s="22">
        <f t="shared" si="86"/>
        <v>325.19</v>
      </c>
    </row>
    <row r="1778" spans="1:8">
      <c r="A1778" s="19" t="s">
        <v>1242</v>
      </c>
      <c r="B1778" s="15" t="s">
        <v>1243</v>
      </c>
      <c r="C1778" s="4" t="s">
        <v>6</v>
      </c>
      <c r="D1778" s="4">
        <v>1.63</v>
      </c>
      <c r="E1778" s="1">
        <v>1</v>
      </c>
      <c r="F1778" s="1">
        <v>0</v>
      </c>
      <c r="G1778" s="1">
        <f t="shared" si="85"/>
        <v>1</v>
      </c>
      <c r="H1778" s="22">
        <f t="shared" si="86"/>
        <v>1.63</v>
      </c>
    </row>
    <row r="1779" spans="1:8">
      <c r="A1779" s="19" t="s">
        <v>1244</v>
      </c>
      <c r="B1779" s="15" t="s">
        <v>1245</v>
      </c>
      <c r="C1779" s="4" t="s">
        <v>6</v>
      </c>
      <c r="D1779" s="4">
        <v>345.09</v>
      </c>
      <c r="E1779" s="1">
        <v>1</v>
      </c>
      <c r="F1779" s="1">
        <v>0</v>
      </c>
      <c r="G1779" s="1">
        <f t="shared" si="85"/>
        <v>1</v>
      </c>
      <c r="H1779" s="22">
        <f t="shared" si="86"/>
        <v>345.09</v>
      </c>
    </row>
    <row r="1780" spans="1:8">
      <c r="A1780" s="19" t="s">
        <v>1246</v>
      </c>
      <c r="B1780" s="15" t="s">
        <v>1247</v>
      </c>
      <c r="C1780" s="4" t="s">
        <v>6</v>
      </c>
      <c r="D1780" s="4">
        <v>2.79</v>
      </c>
      <c r="E1780" s="1">
        <v>1</v>
      </c>
      <c r="F1780" s="1">
        <v>0</v>
      </c>
      <c r="G1780" s="1">
        <f t="shared" si="85"/>
        <v>1</v>
      </c>
      <c r="H1780" s="22">
        <f t="shared" si="86"/>
        <v>2.79</v>
      </c>
    </row>
    <row r="1781" spans="1:8">
      <c r="A1781" s="19" t="s">
        <v>583</v>
      </c>
      <c r="B1781" s="15" t="s">
        <v>584</v>
      </c>
      <c r="C1781" s="4" t="s">
        <v>16</v>
      </c>
      <c r="D1781" s="4">
        <v>263.40050000000002</v>
      </c>
      <c r="E1781" s="1">
        <v>0.28999999999999998</v>
      </c>
      <c r="F1781" s="1">
        <v>14</v>
      </c>
      <c r="G1781" s="1">
        <f t="shared" si="85"/>
        <v>0.3306</v>
      </c>
      <c r="H1781" s="22">
        <f t="shared" si="86"/>
        <v>87.080205300000003</v>
      </c>
    </row>
    <row r="1782" spans="1:8">
      <c r="A1782" s="19" t="s">
        <v>669</v>
      </c>
      <c r="B1782" s="15" t="s">
        <v>670</v>
      </c>
      <c r="C1782" s="4" t="s">
        <v>19</v>
      </c>
      <c r="D1782" s="4">
        <v>36.383600000000001</v>
      </c>
      <c r="E1782" s="1">
        <v>5.5</v>
      </c>
      <c r="F1782" s="1">
        <v>14</v>
      </c>
      <c r="G1782" s="1">
        <f t="shared" si="85"/>
        <v>6.2700000000000005</v>
      </c>
      <c r="H1782" s="22">
        <f t="shared" si="86"/>
        <v>228.12517200000002</v>
      </c>
    </row>
    <row r="1783" spans="1:8">
      <c r="A1783" s="19" t="s">
        <v>1248</v>
      </c>
      <c r="B1783" s="15" t="s">
        <v>1249</v>
      </c>
      <c r="C1783" s="4" t="s">
        <v>6</v>
      </c>
      <c r="D1783" s="4">
        <v>588.26890000000003</v>
      </c>
      <c r="E1783" s="1">
        <v>1</v>
      </c>
      <c r="F1783" s="1">
        <v>0</v>
      </c>
      <c r="G1783" s="1">
        <f t="shared" si="85"/>
        <v>1</v>
      </c>
      <c r="H1783" s="22">
        <f t="shared" si="86"/>
        <v>588.26890000000003</v>
      </c>
    </row>
    <row r="1784" spans="1:8">
      <c r="G1784" s="2" t="s">
        <v>534</v>
      </c>
      <c r="H1784" s="27">
        <f>TRUNC(SUM(H1762:H1783),2)</f>
        <v>2830.94</v>
      </c>
    </row>
    <row r="1786" spans="1:8" ht="75">
      <c r="A1786" s="17" t="s">
        <v>367</v>
      </c>
      <c r="B1786" s="13" t="s">
        <v>368</v>
      </c>
      <c r="C1786" s="3" t="s">
        <v>3</v>
      </c>
    </row>
    <row r="1787" spans="1:8">
      <c r="A1787" s="18" t="s">
        <v>523</v>
      </c>
      <c r="B1787" s="14" t="s">
        <v>524</v>
      </c>
      <c r="C1787" s="5" t="s">
        <v>525</v>
      </c>
      <c r="D1787" s="5" t="s">
        <v>526</v>
      </c>
      <c r="E1787" s="6" t="s">
        <v>527</v>
      </c>
      <c r="F1787" s="6" t="s">
        <v>528</v>
      </c>
      <c r="G1787" s="6" t="s">
        <v>529</v>
      </c>
      <c r="H1787" s="23" t="s">
        <v>530</v>
      </c>
    </row>
    <row r="1788" spans="1:8">
      <c r="A1788" s="19" t="s">
        <v>587</v>
      </c>
      <c r="B1788" s="15" t="s">
        <v>588</v>
      </c>
      <c r="C1788" s="4" t="s">
        <v>13</v>
      </c>
      <c r="D1788" s="4">
        <v>15.46</v>
      </c>
      <c r="E1788" s="1">
        <v>0.6</v>
      </c>
      <c r="F1788" s="1">
        <v>3</v>
      </c>
      <c r="G1788" s="1">
        <f>E1788*(1+F1788/100)</f>
        <v>0.61799999999999999</v>
      </c>
      <c r="H1788" s="22">
        <f>G1788*D1788</f>
        <v>9.5542800000000003</v>
      </c>
    </row>
    <row r="1789" spans="1:8">
      <c r="A1789" s="19" t="s">
        <v>543</v>
      </c>
      <c r="B1789" s="15" t="s">
        <v>544</v>
      </c>
      <c r="C1789" s="4" t="s">
        <v>13</v>
      </c>
      <c r="D1789" s="4">
        <v>10.49</v>
      </c>
      <c r="E1789" s="1">
        <v>0.6</v>
      </c>
      <c r="F1789" s="1">
        <v>3</v>
      </c>
      <c r="G1789" s="1">
        <f>E1789*(1+F1789/100)</f>
        <v>0.61799999999999999</v>
      </c>
      <c r="H1789" s="22">
        <f>G1789*D1789</f>
        <v>6.4828200000000002</v>
      </c>
    </row>
    <row r="1790" spans="1:8">
      <c r="A1790" s="19" t="s">
        <v>1250</v>
      </c>
      <c r="B1790" s="15" t="s">
        <v>1251</v>
      </c>
      <c r="C1790" s="4" t="s">
        <v>3</v>
      </c>
      <c r="D1790" s="4">
        <v>28.109200000000001</v>
      </c>
      <c r="E1790" s="1">
        <v>1</v>
      </c>
      <c r="F1790" s="1">
        <v>0</v>
      </c>
      <c r="G1790" s="1">
        <f>E1790*(1+F1790/100)</f>
        <v>1</v>
      </c>
      <c r="H1790" s="22">
        <f>G1790*D1790</f>
        <v>28.109200000000001</v>
      </c>
    </row>
    <row r="1791" spans="1:8">
      <c r="G1791" s="2" t="s">
        <v>534</v>
      </c>
      <c r="H1791" s="27">
        <f>TRUNC(SUM(H1788:H1790),2)</f>
        <v>44.14</v>
      </c>
    </row>
    <row r="1793" spans="1:8" ht="30">
      <c r="A1793" s="17" t="s">
        <v>341</v>
      </c>
      <c r="B1793" s="13" t="s">
        <v>342</v>
      </c>
      <c r="C1793" s="3" t="s">
        <v>6</v>
      </c>
    </row>
    <row r="1794" spans="1:8">
      <c r="A1794" s="18" t="s">
        <v>523</v>
      </c>
      <c r="B1794" s="14" t="s">
        <v>524</v>
      </c>
      <c r="C1794" s="5" t="s">
        <v>525</v>
      </c>
      <c r="D1794" s="5" t="s">
        <v>526</v>
      </c>
      <c r="E1794" s="6" t="s">
        <v>527</v>
      </c>
      <c r="F1794" s="6" t="s">
        <v>528</v>
      </c>
      <c r="G1794" s="6" t="s">
        <v>529</v>
      </c>
      <c r="H1794" s="23" t="s">
        <v>530</v>
      </c>
    </row>
    <row r="1795" spans="1:8">
      <c r="A1795" s="19" t="s">
        <v>587</v>
      </c>
      <c r="B1795" s="15" t="s">
        <v>588</v>
      </c>
      <c r="C1795" s="4" t="s">
        <v>13</v>
      </c>
      <c r="D1795" s="4">
        <v>15.46</v>
      </c>
      <c r="E1795" s="1">
        <v>0.125</v>
      </c>
      <c r="F1795" s="1">
        <v>3</v>
      </c>
      <c r="G1795" s="1">
        <f>E1795*(1+F1795/100)</f>
        <v>0.12875</v>
      </c>
      <c r="H1795" s="22">
        <f>G1795*D1795</f>
        <v>1.9904750000000002</v>
      </c>
    </row>
    <row r="1796" spans="1:8">
      <c r="A1796" s="19" t="s">
        <v>712</v>
      </c>
      <c r="B1796" s="15" t="s">
        <v>713</v>
      </c>
      <c r="C1796" s="4" t="s">
        <v>6</v>
      </c>
      <c r="D1796" s="4">
        <v>5.0599999999999996</v>
      </c>
      <c r="E1796" s="1">
        <v>1</v>
      </c>
      <c r="F1796" s="1">
        <v>0</v>
      </c>
      <c r="G1796" s="1">
        <f>E1796*(1+F1796/100)</f>
        <v>1</v>
      </c>
      <c r="H1796" s="22">
        <f>G1796*D1796</f>
        <v>5.0599999999999996</v>
      </c>
    </row>
    <row r="1797" spans="1:8">
      <c r="G1797" s="2" t="s">
        <v>534</v>
      </c>
      <c r="H1797" s="27">
        <f>TRUNC(SUM(H1795:H1796),2)</f>
        <v>7.05</v>
      </c>
    </row>
    <row r="1799" spans="1:8" ht="30">
      <c r="A1799" s="17" t="s">
        <v>343</v>
      </c>
      <c r="B1799" s="13" t="s">
        <v>344</v>
      </c>
      <c r="C1799" s="3" t="s">
        <v>6</v>
      </c>
    </row>
    <row r="1800" spans="1:8">
      <c r="A1800" s="18" t="s">
        <v>523</v>
      </c>
      <c r="B1800" s="14" t="s">
        <v>524</v>
      </c>
      <c r="C1800" s="5" t="s">
        <v>525</v>
      </c>
      <c r="D1800" s="5" t="s">
        <v>526</v>
      </c>
      <c r="E1800" s="6" t="s">
        <v>527</v>
      </c>
      <c r="F1800" s="6" t="s">
        <v>528</v>
      </c>
      <c r="G1800" s="6" t="s">
        <v>529</v>
      </c>
      <c r="H1800" s="23" t="s">
        <v>530</v>
      </c>
    </row>
    <row r="1801" spans="1:8">
      <c r="A1801" s="19" t="s">
        <v>587</v>
      </c>
      <c r="B1801" s="15" t="s">
        <v>588</v>
      </c>
      <c r="C1801" s="4" t="s">
        <v>13</v>
      </c>
      <c r="D1801" s="4">
        <v>15.46</v>
      </c>
      <c r="E1801" s="1">
        <v>0.4</v>
      </c>
      <c r="F1801" s="1">
        <v>3</v>
      </c>
      <c r="G1801" s="1">
        <f>E1801*(1+F1801/100)</f>
        <v>0.41200000000000003</v>
      </c>
      <c r="H1801" s="22">
        <f>G1801*D1801</f>
        <v>6.3695200000000005</v>
      </c>
    </row>
    <row r="1802" spans="1:8">
      <c r="A1802" s="19" t="s">
        <v>543</v>
      </c>
      <c r="B1802" s="15" t="s">
        <v>544</v>
      </c>
      <c r="C1802" s="4" t="s">
        <v>13</v>
      </c>
      <c r="D1802" s="4">
        <v>10.49</v>
      </c>
      <c r="E1802" s="1">
        <v>0.4</v>
      </c>
      <c r="F1802" s="1">
        <v>3</v>
      </c>
      <c r="G1802" s="1">
        <f>E1802*(1+F1802/100)</f>
        <v>0.41200000000000003</v>
      </c>
      <c r="H1802" s="22">
        <f>G1802*D1802</f>
        <v>4.3218800000000002</v>
      </c>
    </row>
    <row r="1803" spans="1:8">
      <c r="A1803" s="19" t="s">
        <v>1252</v>
      </c>
      <c r="B1803" s="15" t="s">
        <v>1253</v>
      </c>
      <c r="C1803" s="4" t="s">
        <v>6</v>
      </c>
      <c r="D1803" s="4">
        <v>21.09</v>
      </c>
      <c r="E1803" s="1">
        <v>1</v>
      </c>
      <c r="F1803" s="1">
        <v>0</v>
      </c>
      <c r="G1803" s="1">
        <f>E1803*(1+F1803/100)</f>
        <v>1</v>
      </c>
      <c r="H1803" s="22">
        <f>G1803*D1803</f>
        <v>21.09</v>
      </c>
    </row>
    <row r="1804" spans="1:8">
      <c r="G1804" s="2" t="s">
        <v>534</v>
      </c>
      <c r="H1804" s="27">
        <f>TRUNC(SUM(H1801:H1803),2)</f>
        <v>31.78</v>
      </c>
    </row>
    <row r="1806" spans="1:8" ht="30">
      <c r="A1806" s="17" t="s">
        <v>345</v>
      </c>
      <c r="B1806" s="13" t="s">
        <v>346</v>
      </c>
      <c r="C1806" s="3" t="s">
        <v>6</v>
      </c>
    </row>
    <row r="1807" spans="1:8">
      <c r="A1807" s="18" t="s">
        <v>523</v>
      </c>
      <c r="B1807" s="14" t="s">
        <v>524</v>
      </c>
      <c r="C1807" s="5" t="s">
        <v>525</v>
      </c>
      <c r="D1807" s="5" t="s">
        <v>526</v>
      </c>
      <c r="E1807" s="6" t="s">
        <v>527</v>
      </c>
      <c r="F1807" s="6" t="s">
        <v>528</v>
      </c>
      <c r="G1807" s="6" t="s">
        <v>529</v>
      </c>
      <c r="H1807" s="23" t="s">
        <v>530</v>
      </c>
    </row>
    <row r="1808" spans="1:8">
      <c r="A1808" s="19" t="s">
        <v>587</v>
      </c>
      <c r="B1808" s="15" t="s">
        <v>588</v>
      </c>
      <c r="C1808" s="4" t="s">
        <v>13</v>
      </c>
      <c r="D1808" s="4">
        <v>15.46</v>
      </c>
      <c r="E1808" s="1">
        <v>0.4</v>
      </c>
      <c r="F1808" s="1">
        <v>3</v>
      </c>
      <c r="G1808" s="1">
        <f>E1808*(1+F1808/100)</f>
        <v>0.41200000000000003</v>
      </c>
      <c r="H1808" s="22">
        <f>G1808*D1808</f>
        <v>6.3695200000000005</v>
      </c>
    </row>
    <row r="1809" spans="1:8">
      <c r="A1809" s="19" t="s">
        <v>543</v>
      </c>
      <c r="B1809" s="15" t="s">
        <v>544</v>
      </c>
      <c r="C1809" s="4" t="s">
        <v>13</v>
      </c>
      <c r="D1809" s="4">
        <v>10.49</v>
      </c>
      <c r="E1809" s="1">
        <v>0.4</v>
      </c>
      <c r="F1809" s="1">
        <v>3</v>
      </c>
      <c r="G1809" s="1">
        <f>E1809*(1+F1809/100)</f>
        <v>0.41200000000000003</v>
      </c>
      <c r="H1809" s="22">
        <f>G1809*D1809</f>
        <v>4.3218800000000002</v>
      </c>
    </row>
    <row r="1810" spans="1:8">
      <c r="A1810" s="19" t="s">
        <v>1254</v>
      </c>
      <c r="B1810" s="15" t="s">
        <v>1255</v>
      </c>
      <c r="C1810" s="4" t="s">
        <v>6</v>
      </c>
      <c r="D1810" s="4">
        <v>360.26</v>
      </c>
      <c r="E1810" s="1">
        <v>1</v>
      </c>
      <c r="F1810" s="1">
        <v>0</v>
      </c>
      <c r="G1810" s="1">
        <f>E1810*(1+F1810/100)</f>
        <v>1</v>
      </c>
      <c r="H1810" s="22">
        <f>G1810*D1810</f>
        <v>360.26</v>
      </c>
    </row>
    <row r="1811" spans="1:8">
      <c r="G1811" s="2" t="s">
        <v>534</v>
      </c>
      <c r="H1811" s="27">
        <f>TRUNC(SUM(H1808:H1810),2)</f>
        <v>370.95</v>
      </c>
    </row>
    <row r="1813" spans="1:8" ht="30">
      <c r="A1813" s="17" t="s">
        <v>341</v>
      </c>
      <c r="B1813" s="13" t="s">
        <v>342</v>
      </c>
      <c r="C1813" s="3" t="s">
        <v>6</v>
      </c>
    </row>
    <row r="1814" spans="1:8">
      <c r="A1814" s="18" t="s">
        <v>523</v>
      </c>
      <c r="B1814" s="14" t="s">
        <v>524</v>
      </c>
      <c r="C1814" s="5" t="s">
        <v>525</v>
      </c>
      <c r="D1814" s="5" t="s">
        <v>526</v>
      </c>
      <c r="E1814" s="6" t="s">
        <v>527</v>
      </c>
      <c r="F1814" s="6" t="s">
        <v>528</v>
      </c>
      <c r="G1814" s="6" t="s">
        <v>529</v>
      </c>
      <c r="H1814" s="23" t="s">
        <v>530</v>
      </c>
    </row>
    <row r="1815" spans="1:8">
      <c r="A1815" s="19" t="s">
        <v>587</v>
      </c>
      <c r="B1815" s="15" t="s">
        <v>588</v>
      </c>
      <c r="C1815" s="4" t="s">
        <v>13</v>
      </c>
      <c r="D1815" s="4">
        <v>15.46</v>
      </c>
      <c r="E1815" s="1">
        <v>0.125</v>
      </c>
      <c r="F1815" s="1">
        <v>3</v>
      </c>
      <c r="G1815" s="1">
        <f>E1815*(1+F1815/100)</f>
        <v>0.12875</v>
      </c>
      <c r="H1815" s="22">
        <f>G1815*D1815</f>
        <v>1.9904750000000002</v>
      </c>
    </row>
    <row r="1816" spans="1:8">
      <c r="A1816" s="19" t="s">
        <v>712</v>
      </c>
      <c r="B1816" s="15" t="s">
        <v>713</v>
      </c>
      <c r="C1816" s="4" t="s">
        <v>6</v>
      </c>
      <c r="D1816" s="4">
        <v>5.0599999999999996</v>
      </c>
      <c r="E1816" s="1">
        <v>1</v>
      </c>
      <c r="F1816" s="1">
        <v>0</v>
      </c>
      <c r="G1816" s="1">
        <f>E1816*(1+F1816/100)</f>
        <v>1</v>
      </c>
      <c r="H1816" s="22">
        <f>G1816*D1816</f>
        <v>5.0599999999999996</v>
      </c>
    </row>
    <row r="1817" spans="1:8">
      <c r="G1817" s="2" t="s">
        <v>534</v>
      </c>
      <c r="H1817" s="27">
        <f>TRUNC(SUM(H1815:H1816),2)</f>
        <v>7.05</v>
      </c>
    </row>
    <row r="1819" spans="1:8" ht="60">
      <c r="A1819" s="17" t="s">
        <v>347</v>
      </c>
      <c r="B1819" s="13" t="s">
        <v>348</v>
      </c>
      <c r="C1819" s="3" t="s">
        <v>3</v>
      </c>
    </row>
    <row r="1820" spans="1:8">
      <c r="A1820" s="18" t="s">
        <v>523</v>
      </c>
      <c r="B1820" s="14" t="s">
        <v>524</v>
      </c>
      <c r="C1820" s="5" t="s">
        <v>525</v>
      </c>
      <c r="D1820" s="5" t="s">
        <v>526</v>
      </c>
      <c r="E1820" s="6" t="s">
        <v>527</v>
      </c>
      <c r="F1820" s="6" t="s">
        <v>528</v>
      </c>
      <c r="G1820" s="6" t="s">
        <v>529</v>
      </c>
      <c r="H1820" s="23" t="s">
        <v>530</v>
      </c>
    </row>
    <row r="1821" spans="1:8">
      <c r="A1821" s="19" t="s">
        <v>587</v>
      </c>
      <c r="B1821" s="15" t="s">
        <v>588</v>
      </c>
      <c r="C1821" s="4" t="s">
        <v>13</v>
      </c>
      <c r="D1821" s="4">
        <v>15.46</v>
      </c>
      <c r="E1821" s="1">
        <v>0.05</v>
      </c>
      <c r="F1821" s="1">
        <v>3</v>
      </c>
      <c r="G1821" s="1">
        <f>E1821*(1+F1821/100)</f>
        <v>5.1500000000000004E-2</v>
      </c>
      <c r="H1821" s="22">
        <f>G1821*D1821</f>
        <v>0.79619000000000006</v>
      </c>
    </row>
    <row r="1822" spans="1:8">
      <c r="A1822" s="19" t="s">
        <v>543</v>
      </c>
      <c r="B1822" s="15" t="s">
        <v>544</v>
      </c>
      <c r="C1822" s="4" t="s">
        <v>13</v>
      </c>
      <c r="D1822" s="4">
        <v>10.49</v>
      </c>
      <c r="E1822" s="1">
        <v>0.05</v>
      </c>
      <c r="F1822" s="1">
        <v>3</v>
      </c>
      <c r="G1822" s="1">
        <f>E1822*(1+F1822/100)</f>
        <v>5.1500000000000004E-2</v>
      </c>
      <c r="H1822" s="22">
        <f>G1822*D1822</f>
        <v>0.54023500000000002</v>
      </c>
    </row>
    <row r="1823" spans="1:8">
      <c r="A1823" s="19" t="s">
        <v>716</v>
      </c>
      <c r="B1823" s="15" t="s">
        <v>717</v>
      </c>
      <c r="C1823" s="4" t="s">
        <v>6</v>
      </c>
      <c r="D1823" s="4">
        <v>2.4700000000000002</v>
      </c>
      <c r="E1823" s="1">
        <v>1.4E-3</v>
      </c>
      <c r="F1823" s="1">
        <v>0</v>
      </c>
      <c r="G1823" s="1">
        <f>E1823*(1+F1823/100)</f>
        <v>1.4E-3</v>
      </c>
      <c r="H1823" s="22">
        <f>G1823*D1823</f>
        <v>3.4580000000000001E-3</v>
      </c>
    </row>
    <row r="1824" spans="1:8">
      <c r="A1824" s="19" t="s">
        <v>1256</v>
      </c>
      <c r="B1824" s="15" t="s">
        <v>1257</v>
      </c>
      <c r="C1824" s="4" t="s">
        <v>3</v>
      </c>
      <c r="D1824" s="4">
        <v>0.57089999999999996</v>
      </c>
      <c r="E1824" s="1">
        <v>1</v>
      </c>
      <c r="F1824" s="1">
        <v>0</v>
      </c>
      <c r="G1824" s="1">
        <f>E1824*(1+F1824/100)</f>
        <v>1</v>
      </c>
      <c r="H1824" s="22">
        <f>G1824*D1824</f>
        <v>0.57089999999999996</v>
      </c>
    </row>
    <row r="1825" spans="1:8">
      <c r="G1825" s="2" t="s">
        <v>534</v>
      </c>
      <c r="H1825" s="27">
        <f>TRUNC(SUM(H1821:H1824),2)</f>
        <v>1.91</v>
      </c>
    </row>
    <row r="1827" spans="1:8" ht="60">
      <c r="A1827" s="17" t="s">
        <v>349</v>
      </c>
      <c r="B1827" s="13" t="s">
        <v>350</v>
      </c>
      <c r="C1827" s="3" t="s">
        <v>3</v>
      </c>
    </row>
    <row r="1828" spans="1:8">
      <c r="A1828" s="18" t="s">
        <v>523</v>
      </c>
      <c r="B1828" s="14" t="s">
        <v>524</v>
      </c>
      <c r="C1828" s="5" t="s">
        <v>525</v>
      </c>
      <c r="D1828" s="5" t="s">
        <v>526</v>
      </c>
      <c r="E1828" s="6" t="s">
        <v>527</v>
      </c>
      <c r="F1828" s="6" t="s">
        <v>528</v>
      </c>
      <c r="G1828" s="6" t="s">
        <v>529</v>
      </c>
      <c r="H1828" s="23" t="s">
        <v>530</v>
      </c>
    </row>
    <row r="1829" spans="1:8">
      <c r="A1829" s="19" t="s">
        <v>587</v>
      </c>
      <c r="B1829" s="15" t="s">
        <v>588</v>
      </c>
      <c r="C1829" s="4" t="s">
        <v>13</v>
      </c>
      <c r="D1829" s="4">
        <v>15.46</v>
      </c>
      <c r="E1829" s="1">
        <v>6.0999999999999999E-2</v>
      </c>
      <c r="F1829" s="1">
        <v>3</v>
      </c>
      <c r="G1829" s="1">
        <f>E1829*(1+F1829/100)</f>
        <v>6.2829999999999997E-2</v>
      </c>
      <c r="H1829" s="22">
        <f>G1829*D1829</f>
        <v>0.97135179999999999</v>
      </c>
    </row>
    <row r="1830" spans="1:8">
      <c r="A1830" s="19" t="s">
        <v>543</v>
      </c>
      <c r="B1830" s="15" t="s">
        <v>544</v>
      </c>
      <c r="C1830" s="4" t="s">
        <v>13</v>
      </c>
      <c r="D1830" s="4">
        <v>10.49</v>
      </c>
      <c r="E1830" s="1">
        <v>6.0999999999999999E-2</v>
      </c>
      <c r="F1830" s="1">
        <v>3</v>
      </c>
      <c r="G1830" s="1">
        <f>E1830*(1+F1830/100)</f>
        <v>6.2829999999999997E-2</v>
      </c>
      <c r="H1830" s="22">
        <f>G1830*D1830</f>
        <v>0.65908670000000003</v>
      </c>
    </row>
    <row r="1831" spans="1:8">
      <c r="A1831" s="19" t="s">
        <v>716</v>
      </c>
      <c r="B1831" s="15" t="s">
        <v>717</v>
      </c>
      <c r="C1831" s="4" t="s">
        <v>6</v>
      </c>
      <c r="D1831" s="4">
        <v>2.4700000000000002</v>
      </c>
      <c r="E1831" s="1">
        <v>1.4E-3</v>
      </c>
      <c r="F1831" s="1">
        <v>0</v>
      </c>
      <c r="G1831" s="1">
        <f>E1831*(1+F1831/100)</f>
        <v>1.4E-3</v>
      </c>
      <c r="H1831" s="22">
        <f>G1831*D1831</f>
        <v>3.4580000000000001E-3</v>
      </c>
    </row>
    <row r="1832" spans="1:8">
      <c r="A1832" s="19" t="s">
        <v>1258</v>
      </c>
      <c r="B1832" s="15" t="s">
        <v>1259</v>
      </c>
      <c r="C1832" s="4" t="s">
        <v>3</v>
      </c>
      <c r="D1832" s="4">
        <v>0.92110000000000003</v>
      </c>
      <c r="E1832" s="1">
        <v>1</v>
      </c>
      <c r="F1832" s="1">
        <v>0</v>
      </c>
      <c r="G1832" s="1">
        <f>E1832*(1+F1832/100)</f>
        <v>1</v>
      </c>
      <c r="H1832" s="22">
        <f>G1832*D1832</f>
        <v>0.92110000000000003</v>
      </c>
    </row>
    <row r="1833" spans="1:8">
      <c r="G1833" s="2" t="s">
        <v>534</v>
      </c>
      <c r="H1833" s="27">
        <f>TRUNC(SUM(H1829:H1832),2)</f>
        <v>2.5499999999999998</v>
      </c>
    </row>
    <row r="1835" spans="1:8" ht="60">
      <c r="A1835" s="17" t="s">
        <v>351</v>
      </c>
      <c r="B1835" s="13" t="s">
        <v>352</v>
      </c>
      <c r="C1835" s="3" t="s">
        <v>3</v>
      </c>
    </row>
    <row r="1836" spans="1:8">
      <c r="A1836" s="18" t="s">
        <v>523</v>
      </c>
      <c r="B1836" s="14" t="s">
        <v>524</v>
      </c>
      <c r="C1836" s="5" t="s">
        <v>525</v>
      </c>
      <c r="D1836" s="5" t="s">
        <v>526</v>
      </c>
      <c r="E1836" s="6" t="s">
        <v>527</v>
      </c>
      <c r="F1836" s="6" t="s">
        <v>528</v>
      </c>
      <c r="G1836" s="6" t="s">
        <v>529</v>
      </c>
      <c r="H1836" s="23" t="s">
        <v>530</v>
      </c>
    </row>
    <row r="1837" spans="1:8">
      <c r="A1837" s="19" t="s">
        <v>587</v>
      </c>
      <c r="B1837" s="15" t="s">
        <v>588</v>
      </c>
      <c r="C1837" s="4" t="s">
        <v>13</v>
      </c>
      <c r="D1837" s="4">
        <v>15.46</v>
      </c>
      <c r="E1837" s="1">
        <v>7.0000000000000007E-2</v>
      </c>
      <c r="F1837" s="1">
        <v>3</v>
      </c>
      <c r="G1837" s="1">
        <f>E1837*(1+F1837/100)</f>
        <v>7.2100000000000011E-2</v>
      </c>
      <c r="H1837" s="22">
        <f>G1837*D1837</f>
        <v>1.1146660000000002</v>
      </c>
    </row>
    <row r="1838" spans="1:8">
      <c r="A1838" s="19" t="s">
        <v>543</v>
      </c>
      <c r="B1838" s="15" t="s">
        <v>544</v>
      </c>
      <c r="C1838" s="4" t="s">
        <v>13</v>
      </c>
      <c r="D1838" s="4">
        <v>10.49</v>
      </c>
      <c r="E1838" s="1">
        <v>7.0000000000000007E-2</v>
      </c>
      <c r="F1838" s="1">
        <v>3</v>
      </c>
      <c r="G1838" s="1">
        <f>E1838*(1+F1838/100)</f>
        <v>7.2100000000000011E-2</v>
      </c>
      <c r="H1838" s="22">
        <f>G1838*D1838</f>
        <v>0.75632900000000014</v>
      </c>
    </row>
    <row r="1839" spans="1:8">
      <c r="A1839" s="19" t="s">
        <v>716</v>
      </c>
      <c r="B1839" s="15" t="s">
        <v>717</v>
      </c>
      <c r="C1839" s="4" t="s">
        <v>6</v>
      </c>
      <c r="D1839" s="4">
        <v>2.4700000000000002</v>
      </c>
      <c r="E1839" s="1">
        <v>1.4E-3</v>
      </c>
      <c r="F1839" s="1">
        <v>0</v>
      </c>
      <c r="G1839" s="1">
        <f>E1839*(1+F1839/100)</f>
        <v>1.4E-3</v>
      </c>
      <c r="H1839" s="22">
        <f>G1839*D1839</f>
        <v>3.4580000000000001E-3</v>
      </c>
    </row>
    <row r="1840" spans="1:8">
      <c r="A1840" s="19" t="s">
        <v>1260</v>
      </c>
      <c r="B1840" s="15" t="s">
        <v>1261</v>
      </c>
      <c r="C1840" s="4" t="s">
        <v>3</v>
      </c>
      <c r="D1840" s="4">
        <v>1.3640000000000001</v>
      </c>
      <c r="E1840" s="1">
        <v>1</v>
      </c>
      <c r="F1840" s="1">
        <v>0</v>
      </c>
      <c r="G1840" s="1">
        <f>E1840*(1+F1840/100)</f>
        <v>1</v>
      </c>
      <c r="H1840" s="22">
        <f>G1840*D1840</f>
        <v>1.3640000000000001</v>
      </c>
    </row>
    <row r="1841" spans="1:8">
      <c r="G1841" s="2" t="s">
        <v>534</v>
      </c>
      <c r="H1841" s="27">
        <f>TRUNC(SUM(H1837:H1840),2)</f>
        <v>3.23</v>
      </c>
    </row>
    <row r="1843" spans="1:8" ht="60">
      <c r="A1843" s="17" t="s">
        <v>353</v>
      </c>
      <c r="B1843" s="13" t="s">
        <v>354</v>
      </c>
      <c r="C1843" s="3" t="s">
        <v>3</v>
      </c>
    </row>
    <row r="1844" spans="1:8">
      <c r="A1844" s="18" t="s">
        <v>523</v>
      </c>
      <c r="B1844" s="14" t="s">
        <v>524</v>
      </c>
      <c r="C1844" s="5" t="s">
        <v>525</v>
      </c>
      <c r="D1844" s="5" t="s">
        <v>526</v>
      </c>
      <c r="E1844" s="6" t="s">
        <v>527</v>
      </c>
      <c r="F1844" s="6" t="s">
        <v>528</v>
      </c>
      <c r="G1844" s="6" t="s">
        <v>529</v>
      </c>
      <c r="H1844" s="23" t="s">
        <v>530</v>
      </c>
    </row>
    <row r="1845" spans="1:8">
      <c r="A1845" s="19" t="s">
        <v>587</v>
      </c>
      <c r="B1845" s="15" t="s">
        <v>588</v>
      </c>
      <c r="C1845" s="4" t="s">
        <v>13</v>
      </c>
      <c r="D1845" s="4">
        <v>15.46</v>
      </c>
      <c r="E1845" s="1">
        <v>0.08</v>
      </c>
      <c r="F1845" s="1">
        <v>3</v>
      </c>
      <c r="G1845" s="1">
        <f>E1845*(1+F1845/100)</f>
        <v>8.2400000000000001E-2</v>
      </c>
      <c r="H1845" s="22">
        <f>G1845*D1845</f>
        <v>1.2739040000000001</v>
      </c>
    </row>
    <row r="1846" spans="1:8">
      <c r="A1846" s="19" t="s">
        <v>543</v>
      </c>
      <c r="B1846" s="15" t="s">
        <v>544</v>
      </c>
      <c r="C1846" s="4" t="s">
        <v>13</v>
      </c>
      <c r="D1846" s="4">
        <v>10.49</v>
      </c>
      <c r="E1846" s="1">
        <v>0.08</v>
      </c>
      <c r="F1846" s="1">
        <v>3</v>
      </c>
      <c r="G1846" s="1">
        <f>E1846*(1+F1846/100)</f>
        <v>8.2400000000000001E-2</v>
      </c>
      <c r="H1846" s="22">
        <f>G1846*D1846</f>
        <v>0.86437600000000003</v>
      </c>
    </row>
    <row r="1847" spans="1:8">
      <c r="A1847" s="19" t="s">
        <v>716</v>
      </c>
      <c r="B1847" s="15" t="s">
        <v>717</v>
      </c>
      <c r="C1847" s="4" t="s">
        <v>6</v>
      </c>
      <c r="D1847" s="4">
        <v>2.4700000000000002</v>
      </c>
      <c r="E1847" s="1">
        <v>1.4E-3</v>
      </c>
      <c r="F1847" s="1">
        <v>0</v>
      </c>
      <c r="G1847" s="1">
        <f>E1847*(1+F1847/100)</f>
        <v>1.4E-3</v>
      </c>
      <c r="H1847" s="22">
        <f>G1847*D1847</f>
        <v>3.4580000000000001E-3</v>
      </c>
    </row>
    <row r="1848" spans="1:8">
      <c r="A1848" s="19" t="s">
        <v>1262</v>
      </c>
      <c r="B1848" s="15" t="s">
        <v>1263</v>
      </c>
      <c r="C1848" s="4" t="s">
        <v>3</v>
      </c>
      <c r="D1848" s="4">
        <v>2.3504</v>
      </c>
      <c r="E1848" s="1">
        <v>1</v>
      </c>
      <c r="F1848" s="1">
        <v>0</v>
      </c>
      <c r="G1848" s="1">
        <f>E1848*(1+F1848/100)</f>
        <v>1</v>
      </c>
      <c r="H1848" s="22">
        <f>G1848*D1848</f>
        <v>2.3504</v>
      </c>
    </row>
    <row r="1849" spans="1:8">
      <c r="G1849" s="2" t="s">
        <v>534</v>
      </c>
      <c r="H1849" s="27">
        <f>TRUNC(SUM(H1845:H1848),2)</f>
        <v>4.49</v>
      </c>
    </row>
    <row r="1851" spans="1:8" ht="60">
      <c r="A1851" s="17" t="s">
        <v>355</v>
      </c>
      <c r="B1851" s="13" t="s">
        <v>356</v>
      </c>
      <c r="C1851" s="3" t="s">
        <v>3</v>
      </c>
    </row>
    <row r="1852" spans="1:8">
      <c r="A1852" s="18" t="s">
        <v>523</v>
      </c>
      <c r="B1852" s="14" t="s">
        <v>524</v>
      </c>
      <c r="C1852" s="5" t="s">
        <v>525</v>
      </c>
      <c r="D1852" s="5" t="s">
        <v>526</v>
      </c>
      <c r="E1852" s="6" t="s">
        <v>527</v>
      </c>
      <c r="F1852" s="6" t="s">
        <v>528</v>
      </c>
      <c r="G1852" s="6" t="s">
        <v>529</v>
      </c>
      <c r="H1852" s="23" t="s">
        <v>530</v>
      </c>
    </row>
    <row r="1853" spans="1:8">
      <c r="A1853" s="19" t="s">
        <v>587</v>
      </c>
      <c r="B1853" s="15" t="s">
        <v>588</v>
      </c>
      <c r="C1853" s="4" t="s">
        <v>13</v>
      </c>
      <c r="D1853" s="4">
        <v>15.46</v>
      </c>
      <c r="E1853" s="1">
        <v>0.09</v>
      </c>
      <c r="F1853" s="1">
        <v>3</v>
      </c>
      <c r="G1853" s="1">
        <f>E1853*(1+F1853/100)</f>
        <v>9.2700000000000005E-2</v>
      </c>
      <c r="H1853" s="22">
        <f>G1853*D1853</f>
        <v>1.4331420000000001</v>
      </c>
    </row>
    <row r="1854" spans="1:8">
      <c r="A1854" s="19" t="s">
        <v>543</v>
      </c>
      <c r="B1854" s="15" t="s">
        <v>544</v>
      </c>
      <c r="C1854" s="4" t="s">
        <v>13</v>
      </c>
      <c r="D1854" s="4">
        <v>10.49</v>
      </c>
      <c r="E1854" s="1">
        <v>0.09</v>
      </c>
      <c r="F1854" s="1">
        <v>3</v>
      </c>
      <c r="G1854" s="1">
        <f>E1854*(1+F1854/100)</f>
        <v>9.2700000000000005E-2</v>
      </c>
      <c r="H1854" s="22">
        <f>G1854*D1854</f>
        <v>0.97242300000000004</v>
      </c>
    </row>
    <row r="1855" spans="1:8">
      <c r="A1855" s="19" t="s">
        <v>593</v>
      </c>
      <c r="B1855" s="15" t="s">
        <v>594</v>
      </c>
      <c r="C1855" s="4" t="s">
        <v>3</v>
      </c>
      <c r="D1855" s="4">
        <v>3.7115</v>
      </c>
      <c r="E1855" s="1">
        <v>1</v>
      </c>
      <c r="F1855" s="1">
        <v>0</v>
      </c>
      <c r="G1855" s="1">
        <f>E1855*(1+F1855/100)</f>
        <v>1</v>
      </c>
      <c r="H1855" s="22">
        <f>G1855*D1855</f>
        <v>3.7115</v>
      </c>
    </row>
    <row r="1856" spans="1:8">
      <c r="A1856" s="19" t="s">
        <v>716</v>
      </c>
      <c r="B1856" s="15" t="s">
        <v>717</v>
      </c>
      <c r="C1856" s="4" t="s">
        <v>6</v>
      </c>
      <c r="D1856" s="4">
        <v>2.4700000000000002</v>
      </c>
      <c r="E1856" s="1">
        <v>1.4E-3</v>
      </c>
      <c r="F1856" s="1">
        <v>0</v>
      </c>
      <c r="G1856" s="1">
        <f>E1856*(1+F1856/100)</f>
        <v>1.4E-3</v>
      </c>
      <c r="H1856" s="22">
        <f>G1856*D1856</f>
        <v>3.4580000000000001E-3</v>
      </c>
    </row>
    <row r="1857" spans="1:8">
      <c r="G1857" s="2" t="s">
        <v>534</v>
      </c>
      <c r="H1857" s="27">
        <f>TRUNC(SUM(H1853:H1856),2)</f>
        <v>6.12</v>
      </c>
    </row>
    <row r="1859" spans="1:8" ht="60">
      <c r="A1859" s="17" t="s">
        <v>357</v>
      </c>
      <c r="B1859" s="13" t="s">
        <v>358</v>
      </c>
      <c r="C1859" s="3" t="s">
        <v>3</v>
      </c>
    </row>
    <row r="1860" spans="1:8">
      <c r="A1860" s="18" t="s">
        <v>523</v>
      </c>
      <c r="B1860" s="14" t="s">
        <v>524</v>
      </c>
      <c r="C1860" s="5" t="s">
        <v>525</v>
      </c>
      <c r="D1860" s="5" t="s">
        <v>526</v>
      </c>
      <c r="E1860" s="6" t="s">
        <v>527</v>
      </c>
      <c r="F1860" s="6" t="s">
        <v>528</v>
      </c>
      <c r="G1860" s="6" t="s">
        <v>529</v>
      </c>
      <c r="H1860" s="23" t="s">
        <v>530</v>
      </c>
    </row>
    <row r="1861" spans="1:8">
      <c r="A1861" s="19" t="s">
        <v>587</v>
      </c>
      <c r="B1861" s="15" t="s">
        <v>588</v>
      </c>
      <c r="C1861" s="4" t="s">
        <v>13</v>
      </c>
      <c r="D1861" s="4">
        <v>15.46</v>
      </c>
      <c r="E1861" s="1">
        <v>0.1</v>
      </c>
      <c r="F1861" s="1">
        <v>3</v>
      </c>
      <c r="G1861" s="1">
        <f>E1861*(1+F1861/100)</f>
        <v>0.10300000000000001</v>
      </c>
      <c r="H1861" s="22">
        <f>G1861*D1861</f>
        <v>1.5923800000000001</v>
      </c>
    </row>
    <row r="1862" spans="1:8">
      <c r="A1862" s="19" t="s">
        <v>543</v>
      </c>
      <c r="B1862" s="15" t="s">
        <v>544</v>
      </c>
      <c r="C1862" s="4" t="s">
        <v>13</v>
      </c>
      <c r="D1862" s="4">
        <v>10.49</v>
      </c>
      <c r="E1862" s="1">
        <v>0.1</v>
      </c>
      <c r="F1862" s="1">
        <v>3</v>
      </c>
      <c r="G1862" s="1">
        <f>E1862*(1+F1862/100)</f>
        <v>0.10300000000000001</v>
      </c>
      <c r="H1862" s="22">
        <f>G1862*D1862</f>
        <v>1.08047</v>
      </c>
    </row>
    <row r="1863" spans="1:8">
      <c r="A1863" s="19" t="s">
        <v>716</v>
      </c>
      <c r="B1863" s="15" t="s">
        <v>717</v>
      </c>
      <c r="C1863" s="4" t="s">
        <v>6</v>
      </c>
      <c r="D1863" s="4">
        <v>2.4700000000000002</v>
      </c>
      <c r="E1863" s="1">
        <v>1.4E-3</v>
      </c>
      <c r="F1863" s="1">
        <v>0</v>
      </c>
      <c r="G1863" s="1">
        <f>E1863*(1+F1863/100)</f>
        <v>1.4E-3</v>
      </c>
      <c r="H1863" s="22">
        <f>G1863*D1863</f>
        <v>3.4580000000000001E-3</v>
      </c>
    </row>
    <row r="1864" spans="1:8">
      <c r="A1864" s="19" t="s">
        <v>1264</v>
      </c>
      <c r="B1864" s="15" t="s">
        <v>1265</v>
      </c>
      <c r="C1864" s="4" t="s">
        <v>3</v>
      </c>
      <c r="D1864" s="4">
        <v>5.7249999999999996</v>
      </c>
      <c r="E1864" s="1">
        <v>1</v>
      </c>
      <c r="F1864" s="1">
        <v>0</v>
      </c>
      <c r="G1864" s="1">
        <f>E1864*(1+F1864/100)</f>
        <v>1</v>
      </c>
      <c r="H1864" s="22">
        <f>G1864*D1864</f>
        <v>5.7249999999999996</v>
      </c>
    </row>
    <row r="1865" spans="1:8">
      <c r="G1865" s="2" t="s">
        <v>534</v>
      </c>
      <c r="H1865" s="27">
        <f>TRUNC(SUM(H1861:H1864),2)</f>
        <v>8.4</v>
      </c>
    </row>
    <row r="1867" spans="1:8" ht="60">
      <c r="A1867" s="17" t="s">
        <v>359</v>
      </c>
      <c r="B1867" s="13" t="s">
        <v>360</v>
      </c>
      <c r="C1867" s="3" t="s">
        <v>3</v>
      </c>
    </row>
    <row r="1868" spans="1:8">
      <c r="A1868" s="18" t="s">
        <v>523</v>
      </c>
      <c r="B1868" s="14" t="s">
        <v>524</v>
      </c>
      <c r="C1868" s="5" t="s">
        <v>525</v>
      </c>
      <c r="D1868" s="5" t="s">
        <v>526</v>
      </c>
      <c r="E1868" s="6" t="s">
        <v>527</v>
      </c>
      <c r="F1868" s="6" t="s">
        <v>528</v>
      </c>
      <c r="G1868" s="6" t="s">
        <v>529</v>
      </c>
      <c r="H1868" s="23" t="s">
        <v>530</v>
      </c>
    </row>
    <row r="1869" spans="1:8">
      <c r="A1869" s="19" t="s">
        <v>587</v>
      </c>
      <c r="B1869" s="15" t="s">
        <v>588</v>
      </c>
      <c r="C1869" s="4" t="s">
        <v>13</v>
      </c>
      <c r="D1869" s="4">
        <v>15.46</v>
      </c>
      <c r="E1869" s="1">
        <v>0.15</v>
      </c>
      <c r="F1869" s="1">
        <v>3</v>
      </c>
      <c r="G1869" s="1">
        <f>E1869*(1+F1869/100)</f>
        <v>0.1545</v>
      </c>
      <c r="H1869" s="22">
        <f>G1869*D1869</f>
        <v>2.3885700000000001</v>
      </c>
    </row>
    <row r="1870" spans="1:8">
      <c r="A1870" s="19" t="s">
        <v>543</v>
      </c>
      <c r="B1870" s="15" t="s">
        <v>544</v>
      </c>
      <c r="C1870" s="4" t="s">
        <v>13</v>
      </c>
      <c r="D1870" s="4">
        <v>10.49</v>
      </c>
      <c r="E1870" s="1">
        <v>0.15</v>
      </c>
      <c r="F1870" s="1">
        <v>3</v>
      </c>
      <c r="G1870" s="1">
        <f>E1870*(1+F1870/100)</f>
        <v>0.1545</v>
      </c>
      <c r="H1870" s="22">
        <f>G1870*D1870</f>
        <v>1.6207050000000001</v>
      </c>
    </row>
    <row r="1871" spans="1:8">
      <c r="A1871" s="19" t="s">
        <v>716</v>
      </c>
      <c r="B1871" s="15" t="s">
        <v>717</v>
      </c>
      <c r="C1871" s="4" t="s">
        <v>6</v>
      </c>
      <c r="D1871" s="4">
        <v>2.4700000000000002</v>
      </c>
      <c r="E1871" s="1">
        <v>1.4E-3</v>
      </c>
      <c r="F1871" s="1">
        <v>0</v>
      </c>
      <c r="G1871" s="1">
        <f>E1871*(1+F1871/100)</f>
        <v>1.4E-3</v>
      </c>
      <c r="H1871" s="22">
        <f>G1871*D1871</f>
        <v>3.4580000000000001E-3</v>
      </c>
    </row>
    <row r="1872" spans="1:8">
      <c r="A1872" s="19" t="s">
        <v>1266</v>
      </c>
      <c r="B1872" s="15" t="s">
        <v>1267</v>
      </c>
      <c r="C1872" s="4" t="s">
        <v>3</v>
      </c>
      <c r="D1872" s="4">
        <v>8.0142000000000007</v>
      </c>
      <c r="E1872" s="1">
        <v>1</v>
      </c>
      <c r="F1872" s="1">
        <v>0</v>
      </c>
      <c r="G1872" s="1">
        <f>E1872*(1+F1872/100)</f>
        <v>1</v>
      </c>
      <c r="H1872" s="22">
        <f>G1872*D1872</f>
        <v>8.0142000000000007</v>
      </c>
    </row>
    <row r="1873" spans="1:8">
      <c r="G1873" s="2" t="s">
        <v>534</v>
      </c>
      <c r="H1873" s="27">
        <f>TRUNC(SUM(H1869:H1872),2)</f>
        <v>12.02</v>
      </c>
    </row>
    <row r="1875" spans="1:8" ht="60">
      <c r="A1875" s="17" t="s">
        <v>361</v>
      </c>
      <c r="B1875" s="13" t="s">
        <v>362</v>
      </c>
      <c r="C1875" s="3" t="s">
        <v>3</v>
      </c>
    </row>
    <row r="1876" spans="1:8">
      <c r="A1876" s="18" t="s">
        <v>523</v>
      </c>
      <c r="B1876" s="14" t="s">
        <v>524</v>
      </c>
      <c r="C1876" s="5" t="s">
        <v>525</v>
      </c>
      <c r="D1876" s="5" t="s">
        <v>526</v>
      </c>
      <c r="E1876" s="6" t="s">
        <v>527</v>
      </c>
      <c r="F1876" s="6" t="s">
        <v>528</v>
      </c>
      <c r="G1876" s="6" t="s">
        <v>529</v>
      </c>
      <c r="H1876" s="23" t="s">
        <v>530</v>
      </c>
    </row>
    <row r="1877" spans="1:8">
      <c r="A1877" s="19" t="s">
        <v>587</v>
      </c>
      <c r="B1877" s="15" t="s">
        <v>588</v>
      </c>
      <c r="C1877" s="4" t="s">
        <v>13</v>
      </c>
      <c r="D1877" s="4">
        <v>15.46</v>
      </c>
      <c r="E1877" s="1">
        <v>0.2</v>
      </c>
      <c r="F1877" s="1">
        <v>3</v>
      </c>
      <c r="G1877" s="1">
        <f>E1877*(1+F1877/100)</f>
        <v>0.20600000000000002</v>
      </c>
      <c r="H1877" s="22">
        <f>G1877*D1877</f>
        <v>3.1847600000000003</v>
      </c>
    </row>
    <row r="1878" spans="1:8">
      <c r="A1878" s="19" t="s">
        <v>543</v>
      </c>
      <c r="B1878" s="15" t="s">
        <v>544</v>
      </c>
      <c r="C1878" s="4" t="s">
        <v>13</v>
      </c>
      <c r="D1878" s="4">
        <v>10.49</v>
      </c>
      <c r="E1878" s="1">
        <v>0.2</v>
      </c>
      <c r="F1878" s="1">
        <v>3</v>
      </c>
      <c r="G1878" s="1">
        <f>E1878*(1+F1878/100)</f>
        <v>0.20600000000000002</v>
      </c>
      <c r="H1878" s="22">
        <f>G1878*D1878</f>
        <v>2.1609400000000001</v>
      </c>
    </row>
    <row r="1879" spans="1:8">
      <c r="A1879" s="19" t="s">
        <v>716</v>
      </c>
      <c r="B1879" s="15" t="s">
        <v>717</v>
      </c>
      <c r="C1879" s="4" t="s">
        <v>6</v>
      </c>
      <c r="D1879" s="4">
        <v>2.4700000000000002</v>
      </c>
      <c r="E1879" s="1">
        <v>1.4E-3</v>
      </c>
      <c r="F1879" s="1">
        <v>0</v>
      </c>
      <c r="G1879" s="1">
        <f>E1879*(1+F1879/100)</f>
        <v>1.4E-3</v>
      </c>
      <c r="H1879" s="22">
        <f>G1879*D1879</f>
        <v>3.4580000000000001E-3</v>
      </c>
    </row>
    <row r="1880" spans="1:8">
      <c r="A1880" s="19" t="s">
        <v>1268</v>
      </c>
      <c r="B1880" s="15" t="s">
        <v>1269</v>
      </c>
      <c r="C1880" s="4" t="s">
        <v>3</v>
      </c>
      <c r="D1880" s="4">
        <v>13.4918</v>
      </c>
      <c r="E1880" s="1">
        <v>1</v>
      </c>
      <c r="F1880" s="1">
        <v>0</v>
      </c>
      <c r="G1880" s="1">
        <f>E1880*(1+F1880/100)</f>
        <v>1</v>
      </c>
      <c r="H1880" s="22">
        <f>G1880*D1880</f>
        <v>13.4918</v>
      </c>
    </row>
    <row r="1881" spans="1:8">
      <c r="G1881" s="2" t="s">
        <v>534</v>
      </c>
      <c r="H1881" s="27">
        <f>TRUNC(SUM(H1877:H1880),2)</f>
        <v>18.84</v>
      </c>
    </row>
    <row r="1883" spans="1:8" ht="60">
      <c r="A1883" s="17" t="s">
        <v>363</v>
      </c>
      <c r="B1883" s="13" t="s">
        <v>364</v>
      </c>
      <c r="C1883" s="3" t="s">
        <v>3</v>
      </c>
    </row>
    <row r="1884" spans="1:8">
      <c r="A1884" s="18" t="s">
        <v>523</v>
      </c>
      <c r="B1884" s="14" t="s">
        <v>524</v>
      </c>
      <c r="C1884" s="5" t="s">
        <v>525</v>
      </c>
      <c r="D1884" s="5" t="s">
        <v>526</v>
      </c>
      <c r="E1884" s="6" t="s">
        <v>527</v>
      </c>
      <c r="F1884" s="6" t="s">
        <v>528</v>
      </c>
      <c r="G1884" s="6" t="s">
        <v>529</v>
      </c>
      <c r="H1884" s="23" t="s">
        <v>530</v>
      </c>
    </row>
    <row r="1885" spans="1:8">
      <c r="A1885" s="19" t="s">
        <v>587</v>
      </c>
      <c r="B1885" s="15" t="s">
        <v>588</v>
      </c>
      <c r="C1885" s="4" t="s">
        <v>13</v>
      </c>
      <c r="D1885" s="4">
        <v>15.46</v>
      </c>
      <c r="E1885" s="1">
        <v>0.25</v>
      </c>
      <c r="F1885" s="1">
        <v>3</v>
      </c>
      <c r="G1885" s="1">
        <f>E1885*(1+F1885/100)</f>
        <v>0.25750000000000001</v>
      </c>
      <c r="H1885" s="22">
        <f>G1885*D1885</f>
        <v>3.9809500000000004</v>
      </c>
    </row>
    <row r="1886" spans="1:8">
      <c r="A1886" s="19" t="s">
        <v>543</v>
      </c>
      <c r="B1886" s="15" t="s">
        <v>544</v>
      </c>
      <c r="C1886" s="4" t="s">
        <v>13</v>
      </c>
      <c r="D1886" s="4">
        <v>10.49</v>
      </c>
      <c r="E1886" s="1">
        <v>0.25</v>
      </c>
      <c r="F1886" s="1">
        <v>3</v>
      </c>
      <c r="G1886" s="1">
        <f>E1886*(1+F1886/100)</f>
        <v>0.25750000000000001</v>
      </c>
      <c r="H1886" s="22">
        <f>G1886*D1886</f>
        <v>2.7011750000000001</v>
      </c>
    </row>
    <row r="1887" spans="1:8">
      <c r="A1887" s="19" t="s">
        <v>716</v>
      </c>
      <c r="B1887" s="15" t="s">
        <v>717</v>
      </c>
      <c r="C1887" s="4" t="s">
        <v>6</v>
      </c>
      <c r="D1887" s="4">
        <v>2.4700000000000002</v>
      </c>
      <c r="E1887" s="1">
        <v>1.4E-3</v>
      </c>
      <c r="F1887" s="1">
        <v>0</v>
      </c>
      <c r="G1887" s="1">
        <f>E1887*(1+F1887/100)</f>
        <v>1.4E-3</v>
      </c>
      <c r="H1887" s="22">
        <f>G1887*D1887</f>
        <v>3.4580000000000001E-3</v>
      </c>
    </row>
    <row r="1888" spans="1:8">
      <c r="A1888" s="19" t="s">
        <v>637</v>
      </c>
      <c r="B1888" s="15" t="s">
        <v>638</v>
      </c>
      <c r="C1888" s="4" t="s">
        <v>3</v>
      </c>
      <c r="D1888" s="4">
        <v>19.1816</v>
      </c>
      <c r="E1888" s="1">
        <v>1</v>
      </c>
      <c r="F1888" s="1">
        <v>0</v>
      </c>
      <c r="G1888" s="1">
        <f>E1888*(1+F1888/100)</f>
        <v>1</v>
      </c>
      <c r="H1888" s="22">
        <f>G1888*D1888</f>
        <v>19.1816</v>
      </c>
    </row>
    <row r="1889" spans="1:8">
      <c r="G1889" s="2" t="s">
        <v>534</v>
      </c>
      <c r="H1889" s="27">
        <f>TRUNC(SUM(H1885:H1888),2)</f>
        <v>25.86</v>
      </c>
    </row>
    <row r="1891" spans="1:8" ht="60">
      <c r="A1891" s="17" t="s">
        <v>365</v>
      </c>
      <c r="B1891" s="13" t="s">
        <v>366</v>
      </c>
      <c r="C1891" s="3" t="s">
        <v>3</v>
      </c>
    </row>
    <row r="1892" spans="1:8">
      <c r="A1892" s="18" t="s">
        <v>523</v>
      </c>
      <c r="B1892" s="14" t="s">
        <v>524</v>
      </c>
      <c r="C1892" s="5" t="s">
        <v>525</v>
      </c>
      <c r="D1892" s="5" t="s">
        <v>526</v>
      </c>
      <c r="E1892" s="6" t="s">
        <v>527</v>
      </c>
      <c r="F1892" s="6" t="s">
        <v>528</v>
      </c>
      <c r="G1892" s="6" t="s">
        <v>529</v>
      </c>
      <c r="H1892" s="23" t="s">
        <v>530</v>
      </c>
    </row>
    <row r="1893" spans="1:8">
      <c r="A1893" s="19" t="s">
        <v>587</v>
      </c>
      <c r="B1893" s="15" t="s">
        <v>588</v>
      </c>
      <c r="C1893" s="4" t="s">
        <v>13</v>
      </c>
      <c r="D1893" s="4">
        <v>15.46</v>
      </c>
      <c r="E1893" s="1">
        <v>0.3</v>
      </c>
      <c r="F1893" s="1">
        <v>3</v>
      </c>
      <c r="G1893" s="1">
        <f>E1893*(1+F1893/100)</f>
        <v>0.309</v>
      </c>
      <c r="H1893" s="22">
        <f>G1893*D1893</f>
        <v>4.7771400000000002</v>
      </c>
    </row>
    <row r="1894" spans="1:8">
      <c r="A1894" s="19" t="s">
        <v>543</v>
      </c>
      <c r="B1894" s="15" t="s">
        <v>544</v>
      </c>
      <c r="C1894" s="4" t="s">
        <v>13</v>
      </c>
      <c r="D1894" s="4">
        <v>10.49</v>
      </c>
      <c r="E1894" s="1">
        <v>0.3</v>
      </c>
      <c r="F1894" s="1">
        <v>3</v>
      </c>
      <c r="G1894" s="1">
        <f>E1894*(1+F1894/100)</f>
        <v>0.309</v>
      </c>
      <c r="H1894" s="22">
        <f>G1894*D1894</f>
        <v>3.2414100000000001</v>
      </c>
    </row>
    <row r="1895" spans="1:8">
      <c r="A1895" s="19" t="s">
        <v>716</v>
      </c>
      <c r="B1895" s="15" t="s">
        <v>717</v>
      </c>
      <c r="C1895" s="4" t="s">
        <v>6</v>
      </c>
      <c r="D1895" s="4">
        <v>2.4700000000000002</v>
      </c>
      <c r="E1895" s="1">
        <v>1.4E-3</v>
      </c>
      <c r="F1895" s="1">
        <v>0</v>
      </c>
      <c r="G1895" s="1">
        <f>E1895*(1+F1895/100)</f>
        <v>1.4E-3</v>
      </c>
      <c r="H1895" s="22">
        <f>G1895*D1895</f>
        <v>3.4580000000000001E-3</v>
      </c>
    </row>
    <row r="1896" spans="1:8">
      <c r="A1896" s="19" t="s">
        <v>1270</v>
      </c>
      <c r="B1896" s="15" t="s">
        <v>1271</v>
      </c>
      <c r="C1896" s="4" t="s">
        <v>3</v>
      </c>
      <c r="D1896" s="4">
        <v>25.488700000000001</v>
      </c>
      <c r="E1896" s="1">
        <v>1</v>
      </c>
      <c r="F1896" s="1">
        <v>0</v>
      </c>
      <c r="G1896" s="1">
        <f>E1896*(1+F1896/100)</f>
        <v>1</v>
      </c>
      <c r="H1896" s="22">
        <f>G1896*D1896</f>
        <v>25.488700000000001</v>
      </c>
    </row>
    <row r="1897" spans="1:8">
      <c r="G1897" s="2" t="s">
        <v>534</v>
      </c>
      <c r="H1897" s="27">
        <f>TRUNC(SUM(H1893:H1896),2)</f>
        <v>33.51</v>
      </c>
    </row>
    <row r="1899" spans="1:8" ht="45">
      <c r="A1899" s="17" t="s">
        <v>373</v>
      </c>
      <c r="B1899" s="13" t="s">
        <v>374</v>
      </c>
      <c r="C1899" s="3" t="s">
        <v>6</v>
      </c>
    </row>
    <row r="1900" spans="1:8">
      <c r="A1900" s="18" t="s">
        <v>523</v>
      </c>
      <c r="B1900" s="14" t="s">
        <v>524</v>
      </c>
      <c r="C1900" s="5" t="s">
        <v>525</v>
      </c>
      <c r="D1900" s="5" t="s">
        <v>526</v>
      </c>
      <c r="E1900" s="6" t="s">
        <v>527</v>
      </c>
      <c r="F1900" s="6" t="s">
        <v>528</v>
      </c>
      <c r="G1900" s="6" t="s">
        <v>529</v>
      </c>
      <c r="H1900" s="23" t="s">
        <v>530</v>
      </c>
    </row>
    <row r="1901" spans="1:8">
      <c r="A1901" s="19" t="s">
        <v>587</v>
      </c>
      <c r="B1901" s="15" t="s">
        <v>588</v>
      </c>
      <c r="C1901" s="4" t="s">
        <v>13</v>
      </c>
      <c r="D1901" s="4">
        <v>15.46</v>
      </c>
      <c r="E1901" s="1">
        <v>12</v>
      </c>
      <c r="F1901" s="1">
        <v>3</v>
      </c>
      <c r="G1901" s="1">
        <f t="shared" ref="G1901:G1907" si="87">E1901*(1+F1901/100)</f>
        <v>12.36</v>
      </c>
      <c r="H1901" s="22">
        <f t="shared" ref="H1901:H1907" si="88">G1901*D1901</f>
        <v>191.0856</v>
      </c>
    </row>
    <row r="1902" spans="1:8">
      <c r="A1902" s="19" t="s">
        <v>543</v>
      </c>
      <c r="B1902" s="15" t="s">
        <v>544</v>
      </c>
      <c r="C1902" s="4" t="s">
        <v>13</v>
      </c>
      <c r="D1902" s="4">
        <v>10.49</v>
      </c>
      <c r="E1902" s="1">
        <v>12</v>
      </c>
      <c r="F1902" s="1">
        <v>3</v>
      </c>
      <c r="G1902" s="1">
        <f t="shared" si="87"/>
        <v>12.36</v>
      </c>
      <c r="H1902" s="22">
        <f t="shared" si="88"/>
        <v>129.65639999999999</v>
      </c>
    </row>
    <row r="1903" spans="1:8">
      <c r="A1903" s="19" t="s">
        <v>1226</v>
      </c>
      <c r="B1903" s="15" t="s">
        <v>1227</v>
      </c>
      <c r="C1903" s="4" t="s">
        <v>6</v>
      </c>
      <c r="D1903" s="4">
        <v>0.51</v>
      </c>
      <c r="E1903" s="1">
        <v>4</v>
      </c>
      <c r="F1903" s="1">
        <v>0</v>
      </c>
      <c r="G1903" s="1">
        <f t="shared" si="87"/>
        <v>4</v>
      </c>
      <c r="H1903" s="22">
        <f t="shared" si="88"/>
        <v>2.04</v>
      </c>
    </row>
    <row r="1904" spans="1:8">
      <c r="A1904" s="19" t="s">
        <v>1116</v>
      </c>
      <c r="B1904" s="15" t="s">
        <v>1117</v>
      </c>
      <c r="C1904" s="4" t="s">
        <v>3</v>
      </c>
      <c r="D1904" s="4">
        <v>1.0463</v>
      </c>
      <c r="E1904" s="1">
        <v>20</v>
      </c>
      <c r="F1904" s="1">
        <v>0</v>
      </c>
      <c r="G1904" s="1">
        <f t="shared" si="87"/>
        <v>20</v>
      </c>
      <c r="H1904" s="22">
        <f t="shared" si="88"/>
        <v>20.926000000000002</v>
      </c>
    </row>
    <row r="1905" spans="1:8">
      <c r="A1905" s="19" t="s">
        <v>615</v>
      </c>
      <c r="B1905" s="15" t="s">
        <v>616</v>
      </c>
      <c r="C1905" s="4" t="s">
        <v>6</v>
      </c>
      <c r="D1905" s="4">
        <v>3.45</v>
      </c>
      <c r="E1905" s="1">
        <v>2</v>
      </c>
      <c r="F1905" s="1">
        <v>0</v>
      </c>
      <c r="G1905" s="1">
        <f t="shared" si="87"/>
        <v>2</v>
      </c>
      <c r="H1905" s="22">
        <f t="shared" si="88"/>
        <v>6.9</v>
      </c>
    </row>
    <row r="1906" spans="1:8">
      <c r="A1906" s="19" t="s">
        <v>1272</v>
      </c>
      <c r="B1906" s="15" t="s">
        <v>1273</v>
      </c>
      <c r="C1906" s="4" t="s">
        <v>6</v>
      </c>
      <c r="D1906" s="4">
        <v>0.2</v>
      </c>
      <c r="E1906" s="1">
        <v>1</v>
      </c>
      <c r="F1906" s="1">
        <v>0</v>
      </c>
      <c r="G1906" s="1">
        <f t="shared" si="87"/>
        <v>1</v>
      </c>
      <c r="H1906" s="22">
        <f t="shared" si="88"/>
        <v>0.2</v>
      </c>
    </row>
    <row r="1907" spans="1:8">
      <c r="A1907" s="19" t="s">
        <v>1274</v>
      </c>
      <c r="B1907" s="15" t="s">
        <v>1275</v>
      </c>
      <c r="C1907" s="4" t="s">
        <v>6</v>
      </c>
      <c r="D1907" s="4">
        <v>0.27</v>
      </c>
      <c r="E1907" s="1">
        <v>1</v>
      </c>
      <c r="F1907" s="1">
        <v>0</v>
      </c>
      <c r="G1907" s="1">
        <f t="shared" si="87"/>
        <v>1</v>
      </c>
      <c r="H1907" s="22">
        <f t="shared" si="88"/>
        <v>0.27</v>
      </c>
    </row>
    <row r="1908" spans="1:8">
      <c r="G1908" s="2" t="s">
        <v>534</v>
      </c>
      <c r="H1908" s="27">
        <f>TRUNC(SUM(H1901:H1907),2)</f>
        <v>351.07</v>
      </c>
    </row>
    <row r="1910" spans="1:8" ht="45">
      <c r="A1910" s="17" t="s">
        <v>333</v>
      </c>
      <c r="B1910" s="13" t="s">
        <v>334</v>
      </c>
      <c r="C1910" s="3" t="s">
        <v>6</v>
      </c>
    </row>
    <row r="1911" spans="1:8">
      <c r="A1911" s="18" t="s">
        <v>523</v>
      </c>
      <c r="B1911" s="14" t="s">
        <v>524</v>
      </c>
      <c r="C1911" s="5" t="s">
        <v>525</v>
      </c>
      <c r="D1911" s="5" t="s">
        <v>526</v>
      </c>
      <c r="E1911" s="6" t="s">
        <v>527</v>
      </c>
      <c r="F1911" s="6" t="s">
        <v>528</v>
      </c>
      <c r="G1911" s="6" t="s">
        <v>529</v>
      </c>
      <c r="H1911" s="23" t="s">
        <v>530</v>
      </c>
    </row>
    <row r="1912" spans="1:8">
      <c r="A1912" s="19" t="s">
        <v>587</v>
      </c>
      <c r="B1912" s="15" t="s">
        <v>588</v>
      </c>
      <c r="C1912" s="4" t="s">
        <v>13</v>
      </c>
      <c r="D1912" s="4">
        <v>15.46</v>
      </c>
      <c r="E1912" s="1">
        <v>1</v>
      </c>
      <c r="F1912" s="1">
        <v>3</v>
      </c>
      <c r="G1912" s="1">
        <f>E1912*(1+F1912/100)</f>
        <v>1.03</v>
      </c>
      <c r="H1912" s="22">
        <f>G1912*D1912</f>
        <v>15.923800000000002</v>
      </c>
    </row>
    <row r="1913" spans="1:8">
      <c r="A1913" s="19" t="s">
        <v>543</v>
      </c>
      <c r="B1913" s="15" t="s">
        <v>544</v>
      </c>
      <c r="C1913" s="4" t="s">
        <v>13</v>
      </c>
      <c r="D1913" s="4">
        <v>10.49</v>
      </c>
      <c r="E1913" s="1">
        <v>1</v>
      </c>
      <c r="F1913" s="1">
        <v>3</v>
      </c>
      <c r="G1913" s="1">
        <f>E1913*(1+F1913/100)</f>
        <v>1.03</v>
      </c>
      <c r="H1913" s="22">
        <f>G1913*D1913</f>
        <v>10.8047</v>
      </c>
    </row>
    <row r="1914" spans="1:8">
      <c r="A1914" s="19" t="s">
        <v>1276</v>
      </c>
      <c r="B1914" s="15" t="s">
        <v>1277</v>
      </c>
      <c r="C1914" s="4" t="s">
        <v>6</v>
      </c>
      <c r="D1914" s="4">
        <v>805.95</v>
      </c>
      <c r="E1914" s="1">
        <v>1</v>
      </c>
      <c r="F1914" s="1">
        <v>0</v>
      </c>
      <c r="G1914" s="1">
        <f>E1914*(1+F1914/100)</f>
        <v>1</v>
      </c>
      <c r="H1914" s="22">
        <f>G1914*D1914</f>
        <v>805.95</v>
      </c>
    </row>
    <row r="1915" spans="1:8">
      <c r="G1915" s="2" t="s">
        <v>534</v>
      </c>
      <c r="H1915" s="27">
        <f>TRUNC(SUM(H1912:H1914),2)</f>
        <v>832.67</v>
      </c>
    </row>
    <row r="1917" spans="1:8" ht="60">
      <c r="A1917" s="17" t="s">
        <v>377</v>
      </c>
      <c r="B1917" s="13" t="s">
        <v>378</v>
      </c>
      <c r="C1917" s="3" t="s">
        <v>3</v>
      </c>
    </row>
    <row r="1918" spans="1:8">
      <c r="A1918" s="18" t="s">
        <v>523</v>
      </c>
      <c r="B1918" s="14" t="s">
        <v>524</v>
      </c>
      <c r="C1918" s="5" t="s">
        <v>525</v>
      </c>
      <c r="D1918" s="5" t="s">
        <v>526</v>
      </c>
      <c r="E1918" s="6" t="s">
        <v>527</v>
      </c>
      <c r="F1918" s="6" t="s">
        <v>528</v>
      </c>
      <c r="G1918" s="6" t="s">
        <v>529</v>
      </c>
      <c r="H1918" s="23" t="s">
        <v>530</v>
      </c>
    </row>
    <row r="1919" spans="1:8">
      <c r="A1919" s="19" t="s">
        <v>587</v>
      </c>
      <c r="B1919" s="15" t="s">
        <v>588</v>
      </c>
      <c r="C1919" s="4" t="s">
        <v>13</v>
      </c>
      <c r="D1919" s="4">
        <v>15.46</v>
      </c>
      <c r="E1919" s="1">
        <v>1</v>
      </c>
      <c r="F1919" s="1">
        <v>3</v>
      </c>
      <c r="G1919" s="1">
        <f t="shared" ref="G1919:G1928" si="89">E1919*(1+F1919/100)</f>
        <v>1.03</v>
      </c>
      <c r="H1919" s="22">
        <f t="shared" ref="H1919:H1928" si="90">G1919*D1919</f>
        <v>15.923800000000002</v>
      </c>
    </row>
    <row r="1920" spans="1:8">
      <c r="A1920" s="19" t="s">
        <v>543</v>
      </c>
      <c r="B1920" s="15" t="s">
        <v>544</v>
      </c>
      <c r="C1920" s="4" t="s">
        <v>13</v>
      </c>
      <c r="D1920" s="4">
        <v>10.49</v>
      </c>
      <c r="E1920" s="1">
        <v>1</v>
      </c>
      <c r="F1920" s="1">
        <v>3</v>
      </c>
      <c r="G1920" s="1">
        <f t="shared" si="89"/>
        <v>1.03</v>
      </c>
      <c r="H1920" s="22">
        <f t="shared" si="90"/>
        <v>10.8047</v>
      </c>
    </row>
    <row r="1921" spans="1:8">
      <c r="A1921" s="19" t="s">
        <v>1278</v>
      </c>
      <c r="B1921" s="15" t="s">
        <v>1279</v>
      </c>
      <c r="C1921" s="4" t="s">
        <v>6</v>
      </c>
      <c r="D1921" s="4">
        <v>18.21</v>
      </c>
      <c r="E1921" s="1">
        <v>1.3299999999999999E-2</v>
      </c>
      <c r="F1921" s="1">
        <v>20</v>
      </c>
      <c r="G1921" s="1">
        <f t="shared" si="89"/>
        <v>1.5959999999999998E-2</v>
      </c>
      <c r="H1921" s="22">
        <f t="shared" si="90"/>
        <v>0.29063159999999999</v>
      </c>
    </row>
    <row r="1922" spans="1:8">
      <c r="A1922" s="19" t="s">
        <v>1280</v>
      </c>
      <c r="B1922" s="15" t="s">
        <v>1281</v>
      </c>
      <c r="C1922" s="4" t="s">
        <v>6</v>
      </c>
      <c r="D1922" s="4">
        <v>0.04</v>
      </c>
      <c r="E1922" s="1">
        <v>2.66</v>
      </c>
      <c r="F1922" s="1">
        <v>20</v>
      </c>
      <c r="G1922" s="1">
        <f t="shared" si="89"/>
        <v>3.1920000000000002</v>
      </c>
      <c r="H1922" s="22">
        <f t="shared" si="90"/>
        <v>0.12768000000000002</v>
      </c>
    </row>
    <row r="1923" spans="1:8">
      <c r="A1923" s="19" t="s">
        <v>1282</v>
      </c>
      <c r="B1923" s="15" t="s">
        <v>1283</v>
      </c>
      <c r="C1923" s="4" t="s">
        <v>6</v>
      </c>
      <c r="D1923" s="4">
        <v>4.17</v>
      </c>
      <c r="E1923" s="1">
        <v>0.66600000000000004</v>
      </c>
      <c r="F1923" s="1">
        <v>20</v>
      </c>
      <c r="G1923" s="1">
        <f t="shared" si="89"/>
        <v>0.79920000000000002</v>
      </c>
      <c r="H1923" s="22">
        <f t="shared" si="90"/>
        <v>3.3326639999999998</v>
      </c>
    </row>
    <row r="1924" spans="1:8">
      <c r="A1924" s="19" t="s">
        <v>1284</v>
      </c>
      <c r="B1924" s="15" t="s">
        <v>1285</v>
      </c>
      <c r="C1924" s="4" t="s">
        <v>6</v>
      </c>
      <c r="D1924" s="4">
        <v>0.31</v>
      </c>
      <c r="E1924" s="1">
        <v>1.33</v>
      </c>
      <c r="F1924" s="1">
        <v>20</v>
      </c>
      <c r="G1924" s="1">
        <f t="shared" si="89"/>
        <v>1.5960000000000001</v>
      </c>
      <c r="H1924" s="22">
        <f t="shared" si="90"/>
        <v>0.49476000000000003</v>
      </c>
    </row>
    <row r="1925" spans="1:8">
      <c r="A1925" s="19" t="s">
        <v>1286</v>
      </c>
      <c r="B1925" s="15" t="s">
        <v>1287</v>
      </c>
      <c r="C1925" s="4" t="s">
        <v>6</v>
      </c>
      <c r="D1925" s="4">
        <v>0.03</v>
      </c>
      <c r="E1925" s="1">
        <v>2.66</v>
      </c>
      <c r="F1925" s="1">
        <v>20</v>
      </c>
      <c r="G1925" s="1">
        <f t="shared" si="89"/>
        <v>3.1920000000000002</v>
      </c>
      <c r="H1925" s="22">
        <f t="shared" si="90"/>
        <v>9.5759999999999998E-2</v>
      </c>
    </row>
    <row r="1926" spans="1:8">
      <c r="A1926" s="19" t="s">
        <v>1288</v>
      </c>
      <c r="B1926" s="15" t="s">
        <v>532</v>
      </c>
      <c r="C1926" s="4" t="s">
        <v>0</v>
      </c>
      <c r="D1926" s="4">
        <v>38.86</v>
      </c>
      <c r="E1926" s="1">
        <v>0.33</v>
      </c>
      <c r="F1926" s="1">
        <v>20</v>
      </c>
      <c r="G1926" s="1">
        <f t="shared" si="89"/>
        <v>0.39600000000000002</v>
      </c>
      <c r="H1926" s="22">
        <f t="shared" si="90"/>
        <v>15.38856</v>
      </c>
    </row>
    <row r="1927" spans="1:8">
      <c r="A1927" s="19" t="s">
        <v>1289</v>
      </c>
      <c r="B1927" s="15" t="s">
        <v>532</v>
      </c>
      <c r="C1927" s="4" t="s">
        <v>0</v>
      </c>
      <c r="D1927" s="4">
        <v>1.62</v>
      </c>
      <c r="E1927" s="1">
        <v>0.66600000000000004</v>
      </c>
      <c r="F1927" s="1">
        <v>20</v>
      </c>
      <c r="G1927" s="1">
        <f t="shared" si="89"/>
        <v>0.79920000000000002</v>
      </c>
      <c r="H1927" s="22">
        <f t="shared" si="90"/>
        <v>1.2947040000000001</v>
      </c>
    </row>
    <row r="1928" spans="1:8">
      <c r="A1928" s="19" t="s">
        <v>1290</v>
      </c>
      <c r="B1928" s="15" t="s">
        <v>532</v>
      </c>
      <c r="C1928" s="4" t="s">
        <v>0</v>
      </c>
      <c r="D1928" s="4">
        <v>20.43</v>
      </c>
      <c r="E1928" s="1">
        <v>0.33</v>
      </c>
      <c r="F1928" s="1">
        <v>20</v>
      </c>
      <c r="G1928" s="1">
        <f t="shared" si="89"/>
        <v>0.39600000000000002</v>
      </c>
      <c r="H1928" s="22">
        <f t="shared" si="90"/>
        <v>8.0902799999999999</v>
      </c>
    </row>
    <row r="1929" spans="1:8">
      <c r="G1929" s="2" t="s">
        <v>534</v>
      </c>
      <c r="H1929" s="27">
        <f>TRUNC(SUM(H1919:H1928),2)</f>
        <v>55.84</v>
      </c>
    </row>
    <row r="1931" spans="1:8" ht="60">
      <c r="A1931" s="17" t="s">
        <v>379</v>
      </c>
      <c r="B1931" s="13" t="s">
        <v>380</v>
      </c>
      <c r="C1931" s="3" t="s">
        <v>3</v>
      </c>
    </row>
    <row r="1932" spans="1:8">
      <c r="A1932" s="18" t="s">
        <v>523</v>
      </c>
      <c r="B1932" s="14" t="s">
        <v>524</v>
      </c>
      <c r="C1932" s="5" t="s">
        <v>525</v>
      </c>
      <c r="D1932" s="5" t="s">
        <v>526</v>
      </c>
      <c r="E1932" s="6" t="s">
        <v>527</v>
      </c>
      <c r="F1932" s="6" t="s">
        <v>528</v>
      </c>
      <c r="G1932" s="6" t="s">
        <v>529</v>
      </c>
      <c r="H1932" s="23" t="s">
        <v>530</v>
      </c>
    </row>
    <row r="1933" spans="1:8">
      <c r="A1933" s="19" t="s">
        <v>587</v>
      </c>
      <c r="B1933" s="15" t="s">
        <v>588</v>
      </c>
      <c r="C1933" s="4" t="s">
        <v>13</v>
      </c>
      <c r="D1933" s="4">
        <v>15.46</v>
      </c>
      <c r="E1933" s="1">
        <v>1</v>
      </c>
      <c r="F1933" s="1">
        <v>3</v>
      </c>
      <c r="G1933" s="1">
        <f t="shared" ref="G1933:G1942" si="91">E1933*(1+F1933/100)</f>
        <v>1.03</v>
      </c>
      <c r="H1933" s="22">
        <f t="shared" ref="H1933:H1942" si="92">G1933*D1933</f>
        <v>15.923800000000002</v>
      </c>
    </row>
    <row r="1934" spans="1:8">
      <c r="A1934" s="19" t="s">
        <v>543</v>
      </c>
      <c r="B1934" s="15" t="s">
        <v>544</v>
      </c>
      <c r="C1934" s="4" t="s">
        <v>13</v>
      </c>
      <c r="D1934" s="4">
        <v>10.49</v>
      </c>
      <c r="E1934" s="1">
        <v>1</v>
      </c>
      <c r="F1934" s="1">
        <v>3</v>
      </c>
      <c r="G1934" s="1">
        <f t="shared" si="91"/>
        <v>1.03</v>
      </c>
      <c r="H1934" s="22">
        <f t="shared" si="92"/>
        <v>10.8047</v>
      </c>
    </row>
    <row r="1935" spans="1:8">
      <c r="A1935" s="19" t="s">
        <v>1278</v>
      </c>
      <c r="B1935" s="15" t="s">
        <v>1279</v>
      </c>
      <c r="C1935" s="4" t="s">
        <v>6</v>
      </c>
      <c r="D1935" s="4">
        <v>18.21</v>
      </c>
      <c r="E1935" s="1">
        <v>1.3299999999999999E-2</v>
      </c>
      <c r="F1935" s="1">
        <v>20</v>
      </c>
      <c r="G1935" s="1">
        <f t="shared" si="91"/>
        <v>1.5959999999999998E-2</v>
      </c>
      <c r="H1935" s="22">
        <f t="shared" si="92"/>
        <v>0.29063159999999999</v>
      </c>
    </row>
    <row r="1936" spans="1:8">
      <c r="A1936" s="19" t="s">
        <v>1280</v>
      </c>
      <c r="B1936" s="15" t="s">
        <v>1281</v>
      </c>
      <c r="C1936" s="4" t="s">
        <v>6</v>
      </c>
      <c r="D1936" s="4">
        <v>0.04</v>
      </c>
      <c r="E1936" s="1">
        <v>2.66</v>
      </c>
      <c r="F1936" s="1">
        <v>20</v>
      </c>
      <c r="G1936" s="1">
        <f t="shared" si="91"/>
        <v>3.1920000000000002</v>
      </c>
      <c r="H1936" s="22">
        <f t="shared" si="92"/>
        <v>0.12768000000000002</v>
      </c>
    </row>
    <row r="1937" spans="1:8">
      <c r="A1937" s="19" t="s">
        <v>1282</v>
      </c>
      <c r="B1937" s="15" t="s">
        <v>1283</v>
      </c>
      <c r="C1937" s="4" t="s">
        <v>6</v>
      </c>
      <c r="D1937" s="4">
        <v>4.17</v>
      </c>
      <c r="E1937" s="1">
        <v>0.66600000000000004</v>
      </c>
      <c r="F1937" s="1">
        <v>20</v>
      </c>
      <c r="G1937" s="1">
        <f t="shared" si="91"/>
        <v>0.79920000000000002</v>
      </c>
      <c r="H1937" s="22">
        <f t="shared" si="92"/>
        <v>3.3326639999999998</v>
      </c>
    </row>
    <row r="1938" spans="1:8">
      <c r="A1938" s="19" t="s">
        <v>1284</v>
      </c>
      <c r="B1938" s="15" t="s">
        <v>1285</v>
      </c>
      <c r="C1938" s="4" t="s">
        <v>6</v>
      </c>
      <c r="D1938" s="4">
        <v>0.31</v>
      </c>
      <c r="E1938" s="1">
        <v>1.33</v>
      </c>
      <c r="F1938" s="1">
        <v>20</v>
      </c>
      <c r="G1938" s="1">
        <f t="shared" si="91"/>
        <v>1.5960000000000001</v>
      </c>
      <c r="H1938" s="22">
        <f t="shared" si="92"/>
        <v>0.49476000000000003</v>
      </c>
    </row>
    <row r="1939" spans="1:8">
      <c r="A1939" s="19" t="s">
        <v>1286</v>
      </c>
      <c r="B1939" s="15" t="s">
        <v>1287</v>
      </c>
      <c r="C1939" s="4" t="s">
        <v>6</v>
      </c>
      <c r="D1939" s="4">
        <v>0.03</v>
      </c>
      <c r="E1939" s="1">
        <v>2.66</v>
      </c>
      <c r="F1939" s="1">
        <v>20</v>
      </c>
      <c r="G1939" s="1">
        <f t="shared" si="91"/>
        <v>3.1920000000000002</v>
      </c>
      <c r="H1939" s="22">
        <f t="shared" si="92"/>
        <v>9.5759999999999998E-2</v>
      </c>
    </row>
    <row r="1940" spans="1:8">
      <c r="A1940" s="19" t="s">
        <v>1291</v>
      </c>
      <c r="B1940" s="15" t="s">
        <v>1292</v>
      </c>
      <c r="C1940" s="4" t="s">
        <v>6</v>
      </c>
      <c r="D1940" s="4">
        <v>32.39</v>
      </c>
      <c r="E1940" s="1">
        <v>0.33</v>
      </c>
      <c r="F1940" s="1">
        <v>20</v>
      </c>
      <c r="G1940" s="1">
        <f t="shared" si="91"/>
        <v>0.39600000000000002</v>
      </c>
      <c r="H1940" s="22">
        <f t="shared" si="92"/>
        <v>12.826440000000002</v>
      </c>
    </row>
    <row r="1941" spans="1:8">
      <c r="A1941" s="19" t="s">
        <v>1293</v>
      </c>
      <c r="B1941" s="15" t="s">
        <v>1294</v>
      </c>
      <c r="C1941" s="4" t="s">
        <v>6</v>
      </c>
      <c r="D1941" s="4">
        <v>1.83</v>
      </c>
      <c r="E1941" s="1">
        <v>0.66600000000000004</v>
      </c>
      <c r="F1941" s="1">
        <v>20</v>
      </c>
      <c r="G1941" s="1">
        <f t="shared" si="91"/>
        <v>0.79920000000000002</v>
      </c>
      <c r="H1941" s="22">
        <f t="shared" si="92"/>
        <v>1.4625360000000001</v>
      </c>
    </row>
    <row r="1942" spans="1:8">
      <c r="A1942" s="19" t="s">
        <v>1295</v>
      </c>
      <c r="B1942" s="15" t="s">
        <v>532</v>
      </c>
      <c r="C1942" s="4" t="s">
        <v>0</v>
      </c>
      <c r="D1942" s="4">
        <v>11.54</v>
      </c>
      <c r="E1942" s="1">
        <v>0.33</v>
      </c>
      <c r="F1942" s="1">
        <v>20</v>
      </c>
      <c r="G1942" s="1">
        <f t="shared" si="91"/>
        <v>0.39600000000000002</v>
      </c>
      <c r="H1942" s="22">
        <f t="shared" si="92"/>
        <v>4.5698400000000001</v>
      </c>
    </row>
    <row r="1943" spans="1:8">
      <c r="G1943" s="2" t="s">
        <v>534</v>
      </c>
      <c r="H1943" s="27">
        <f>TRUNC(SUM(H1933:H1942),2)</f>
        <v>49.92</v>
      </c>
    </row>
    <row r="1945" spans="1:8" ht="30">
      <c r="A1945" s="17" t="s">
        <v>381</v>
      </c>
      <c r="B1945" s="13" t="s">
        <v>382</v>
      </c>
      <c r="C1945" s="3" t="s">
        <v>6</v>
      </c>
    </row>
    <row r="1946" spans="1:8">
      <c r="A1946" s="18" t="s">
        <v>523</v>
      </c>
      <c r="B1946" s="14" t="s">
        <v>524</v>
      </c>
      <c r="C1946" s="5" t="s">
        <v>525</v>
      </c>
      <c r="D1946" s="5" t="s">
        <v>526</v>
      </c>
      <c r="E1946" s="6" t="s">
        <v>527</v>
      </c>
      <c r="F1946" s="6" t="s">
        <v>528</v>
      </c>
      <c r="G1946" s="6" t="s">
        <v>529</v>
      </c>
      <c r="H1946" s="23" t="s">
        <v>530</v>
      </c>
    </row>
    <row r="1947" spans="1:8">
      <c r="A1947" s="19" t="s">
        <v>587</v>
      </c>
      <c r="B1947" s="15" t="s">
        <v>588</v>
      </c>
      <c r="C1947" s="4" t="s">
        <v>13</v>
      </c>
      <c r="D1947" s="4">
        <v>15.46</v>
      </c>
      <c r="E1947" s="1">
        <v>0.2</v>
      </c>
      <c r="F1947" s="1">
        <v>3</v>
      </c>
      <c r="G1947" s="1">
        <f>E1947*(1+F1947/100)</f>
        <v>0.20600000000000002</v>
      </c>
      <c r="H1947" s="22">
        <f>G1947*D1947</f>
        <v>3.1847600000000003</v>
      </c>
    </row>
    <row r="1948" spans="1:8">
      <c r="A1948" s="19" t="s">
        <v>1296</v>
      </c>
      <c r="B1948" s="15" t="s">
        <v>1297</v>
      </c>
      <c r="C1948" s="4" t="s">
        <v>6</v>
      </c>
      <c r="D1948" s="4">
        <v>2.15</v>
      </c>
      <c r="E1948" s="1">
        <v>1</v>
      </c>
      <c r="F1948" s="1">
        <v>0</v>
      </c>
      <c r="G1948" s="1">
        <f>E1948*(1+F1948/100)</f>
        <v>1</v>
      </c>
      <c r="H1948" s="22">
        <f>G1948*D1948</f>
        <v>2.15</v>
      </c>
    </row>
    <row r="1949" spans="1:8">
      <c r="G1949" s="2" t="s">
        <v>534</v>
      </c>
      <c r="H1949" s="27">
        <f>TRUNC(SUM(H1947:H1948),2)</f>
        <v>5.33</v>
      </c>
    </row>
    <row r="1951" spans="1:8" ht="90">
      <c r="A1951" s="17" t="s">
        <v>375</v>
      </c>
      <c r="B1951" s="13" t="s">
        <v>376</v>
      </c>
      <c r="C1951" s="3" t="s">
        <v>6</v>
      </c>
    </row>
    <row r="1952" spans="1:8">
      <c r="A1952" s="18" t="s">
        <v>523</v>
      </c>
      <c r="B1952" s="14" t="s">
        <v>524</v>
      </c>
      <c r="C1952" s="5" t="s">
        <v>525</v>
      </c>
      <c r="D1952" s="5" t="s">
        <v>526</v>
      </c>
      <c r="E1952" s="6" t="s">
        <v>527</v>
      </c>
      <c r="F1952" s="6" t="s">
        <v>528</v>
      </c>
      <c r="G1952" s="6" t="s">
        <v>529</v>
      </c>
      <c r="H1952" s="23" t="s">
        <v>530</v>
      </c>
    </row>
    <row r="1953" spans="1:8">
      <c r="A1953" s="19" t="s">
        <v>563</v>
      </c>
      <c r="B1953" s="15" t="s">
        <v>564</v>
      </c>
      <c r="C1953" s="4" t="s">
        <v>13</v>
      </c>
      <c r="D1953" s="4">
        <v>14.36</v>
      </c>
      <c r="E1953" s="1">
        <v>1.5</v>
      </c>
      <c r="F1953" s="1">
        <v>3</v>
      </c>
      <c r="G1953" s="1">
        <f t="shared" ref="G1953:G1963" si="93">E1953*(1+F1953/100)</f>
        <v>1.5449999999999999</v>
      </c>
      <c r="H1953" s="22">
        <f t="shared" ref="H1953:H1963" si="94">G1953*D1953</f>
        <v>22.186199999999999</v>
      </c>
    </row>
    <row r="1954" spans="1:8">
      <c r="A1954" s="19" t="s">
        <v>587</v>
      </c>
      <c r="B1954" s="15" t="s">
        <v>588</v>
      </c>
      <c r="C1954" s="4" t="s">
        <v>13</v>
      </c>
      <c r="D1954" s="4">
        <v>15.46</v>
      </c>
      <c r="E1954" s="1">
        <v>3</v>
      </c>
      <c r="F1954" s="1">
        <v>3</v>
      </c>
      <c r="G1954" s="1">
        <f t="shared" si="93"/>
        <v>3.09</v>
      </c>
      <c r="H1954" s="22">
        <f t="shared" si="94"/>
        <v>47.7714</v>
      </c>
    </row>
    <row r="1955" spans="1:8">
      <c r="A1955" s="19" t="s">
        <v>543</v>
      </c>
      <c r="B1955" s="15" t="s">
        <v>544</v>
      </c>
      <c r="C1955" s="4" t="s">
        <v>13</v>
      </c>
      <c r="D1955" s="4">
        <v>10.49</v>
      </c>
      <c r="E1955" s="1">
        <v>5</v>
      </c>
      <c r="F1955" s="1">
        <v>3</v>
      </c>
      <c r="G1955" s="1">
        <f t="shared" si="93"/>
        <v>5.15</v>
      </c>
      <c r="H1955" s="22">
        <f t="shared" si="94"/>
        <v>54.023500000000006</v>
      </c>
    </row>
    <row r="1956" spans="1:8">
      <c r="A1956" s="19" t="s">
        <v>1144</v>
      </c>
      <c r="B1956" s="15" t="s">
        <v>1145</v>
      </c>
      <c r="C1956" s="4" t="s">
        <v>3</v>
      </c>
      <c r="D1956" s="4">
        <v>0.6704</v>
      </c>
      <c r="E1956" s="1">
        <v>18</v>
      </c>
      <c r="F1956" s="1">
        <v>0</v>
      </c>
      <c r="G1956" s="1">
        <f t="shared" si="93"/>
        <v>18</v>
      </c>
      <c r="H1956" s="22">
        <f t="shared" si="94"/>
        <v>12.0672</v>
      </c>
    </row>
    <row r="1957" spans="1:8">
      <c r="A1957" s="19" t="s">
        <v>595</v>
      </c>
      <c r="B1957" s="15" t="s">
        <v>596</v>
      </c>
      <c r="C1957" s="4" t="s">
        <v>6</v>
      </c>
      <c r="D1957" s="4">
        <v>2.4300000000000002</v>
      </c>
      <c r="E1957" s="1">
        <v>2</v>
      </c>
      <c r="F1957" s="1">
        <v>0</v>
      </c>
      <c r="G1957" s="1">
        <f t="shared" si="93"/>
        <v>2</v>
      </c>
      <c r="H1957" s="22">
        <f t="shared" si="94"/>
        <v>4.8600000000000003</v>
      </c>
    </row>
    <row r="1958" spans="1:8">
      <c r="A1958" s="19" t="s">
        <v>1298</v>
      </c>
      <c r="B1958" s="15" t="s">
        <v>1299</v>
      </c>
      <c r="C1958" s="4" t="s">
        <v>6</v>
      </c>
      <c r="D1958" s="4">
        <v>6.24</v>
      </c>
      <c r="E1958" s="1">
        <v>1</v>
      </c>
      <c r="F1958" s="1">
        <v>0</v>
      </c>
      <c r="G1958" s="1">
        <f t="shared" si="93"/>
        <v>1</v>
      </c>
      <c r="H1958" s="22">
        <f t="shared" si="94"/>
        <v>6.24</v>
      </c>
    </row>
    <row r="1959" spans="1:8">
      <c r="A1959" s="19" t="s">
        <v>1300</v>
      </c>
      <c r="B1959" s="15" t="s">
        <v>1301</v>
      </c>
      <c r="C1959" s="4" t="s">
        <v>6</v>
      </c>
      <c r="D1959" s="4">
        <v>0.19</v>
      </c>
      <c r="E1959" s="1">
        <v>1</v>
      </c>
      <c r="F1959" s="1">
        <v>0</v>
      </c>
      <c r="G1959" s="1">
        <f t="shared" si="93"/>
        <v>1</v>
      </c>
      <c r="H1959" s="22">
        <f t="shared" si="94"/>
        <v>0.19</v>
      </c>
    </row>
    <row r="1960" spans="1:8">
      <c r="A1960" s="19" t="s">
        <v>1302</v>
      </c>
      <c r="B1960" s="15" t="s">
        <v>1303</v>
      </c>
      <c r="C1960" s="4" t="s">
        <v>6</v>
      </c>
      <c r="D1960" s="4">
        <v>0.5</v>
      </c>
      <c r="E1960" s="1">
        <v>1</v>
      </c>
      <c r="F1960" s="1">
        <v>0</v>
      </c>
      <c r="G1960" s="1">
        <f t="shared" si="93"/>
        <v>1</v>
      </c>
      <c r="H1960" s="22">
        <f t="shared" si="94"/>
        <v>0.5</v>
      </c>
    </row>
    <row r="1961" spans="1:8">
      <c r="A1961" s="19" t="s">
        <v>1304</v>
      </c>
      <c r="B1961" s="15" t="s">
        <v>1305</v>
      </c>
      <c r="C1961" s="4" t="s">
        <v>6</v>
      </c>
      <c r="D1961" s="4">
        <v>0.41</v>
      </c>
      <c r="E1961" s="1">
        <v>4</v>
      </c>
      <c r="F1961" s="1">
        <v>0</v>
      </c>
      <c r="G1961" s="1">
        <f t="shared" si="93"/>
        <v>4</v>
      </c>
      <c r="H1961" s="22">
        <f t="shared" si="94"/>
        <v>1.64</v>
      </c>
    </row>
    <row r="1962" spans="1:8">
      <c r="A1962" s="19" t="s">
        <v>1274</v>
      </c>
      <c r="B1962" s="15" t="s">
        <v>1275</v>
      </c>
      <c r="C1962" s="4" t="s">
        <v>6</v>
      </c>
      <c r="D1962" s="4">
        <v>0.27</v>
      </c>
      <c r="E1962" s="1">
        <v>1</v>
      </c>
      <c r="F1962" s="1">
        <v>0</v>
      </c>
      <c r="G1962" s="1">
        <f t="shared" si="93"/>
        <v>1</v>
      </c>
      <c r="H1962" s="22">
        <f t="shared" si="94"/>
        <v>0.27</v>
      </c>
    </row>
    <row r="1963" spans="1:8">
      <c r="A1963" s="19" t="s">
        <v>1306</v>
      </c>
      <c r="B1963" s="15" t="s">
        <v>1307</v>
      </c>
      <c r="C1963" s="4" t="s">
        <v>16</v>
      </c>
      <c r="D1963" s="4">
        <v>190.62889999999999</v>
      </c>
      <c r="E1963" s="1">
        <v>6.0000000000000001E-3</v>
      </c>
      <c r="F1963" s="1">
        <v>0</v>
      </c>
      <c r="G1963" s="1">
        <f t="shared" si="93"/>
        <v>6.0000000000000001E-3</v>
      </c>
      <c r="H1963" s="22">
        <f t="shared" si="94"/>
        <v>1.1437733999999999</v>
      </c>
    </row>
    <row r="1964" spans="1:8">
      <c r="G1964" s="2" t="s">
        <v>534</v>
      </c>
      <c r="H1964" s="27">
        <f>TRUNC(SUM(H1953:H1963),2)</f>
        <v>150.88999999999999</v>
      </c>
    </row>
    <row r="1966" spans="1:8" ht="45">
      <c r="A1966" s="17" t="s">
        <v>383</v>
      </c>
      <c r="B1966" s="13" t="s">
        <v>384</v>
      </c>
      <c r="C1966" s="3" t="s">
        <v>3</v>
      </c>
    </row>
    <row r="1967" spans="1:8">
      <c r="A1967" s="18" t="s">
        <v>523</v>
      </c>
      <c r="B1967" s="14" t="s">
        <v>524</v>
      </c>
      <c r="C1967" s="5" t="s">
        <v>525</v>
      </c>
      <c r="D1967" s="5" t="s">
        <v>526</v>
      </c>
      <c r="E1967" s="6" t="s">
        <v>527</v>
      </c>
      <c r="F1967" s="6" t="s">
        <v>528</v>
      </c>
      <c r="G1967" s="6" t="s">
        <v>529</v>
      </c>
      <c r="H1967" s="23" t="s">
        <v>530</v>
      </c>
    </row>
    <row r="1968" spans="1:8">
      <c r="A1968" s="19" t="s">
        <v>587</v>
      </c>
      <c r="B1968" s="15" t="s">
        <v>588</v>
      </c>
      <c r="C1968" s="4" t="s">
        <v>13</v>
      </c>
      <c r="D1968" s="4">
        <v>15.46</v>
      </c>
      <c r="E1968" s="1">
        <v>0.16</v>
      </c>
      <c r="F1968" s="1">
        <v>3</v>
      </c>
      <c r="G1968" s="1">
        <f>E1968*(1+F1968/100)</f>
        <v>0.1648</v>
      </c>
      <c r="H1968" s="22">
        <f>G1968*D1968</f>
        <v>2.5478080000000003</v>
      </c>
    </row>
    <row r="1969" spans="1:8">
      <c r="A1969" s="19" t="s">
        <v>543</v>
      </c>
      <c r="B1969" s="15" t="s">
        <v>544</v>
      </c>
      <c r="C1969" s="4" t="s">
        <v>13</v>
      </c>
      <c r="D1969" s="4">
        <v>10.49</v>
      </c>
      <c r="E1969" s="1">
        <v>0.16</v>
      </c>
      <c r="F1969" s="1">
        <v>3</v>
      </c>
      <c r="G1969" s="1">
        <f>E1969*(1+F1969/100)</f>
        <v>0.1648</v>
      </c>
      <c r="H1969" s="22">
        <f>G1969*D1969</f>
        <v>1.7287520000000001</v>
      </c>
    </row>
    <row r="1970" spans="1:8">
      <c r="A1970" s="19" t="s">
        <v>1308</v>
      </c>
      <c r="B1970" s="15" t="s">
        <v>1309</v>
      </c>
      <c r="C1970" s="4" t="s">
        <v>6</v>
      </c>
      <c r="D1970" s="4">
        <v>32.53</v>
      </c>
      <c r="E1970" s="1">
        <v>0.35</v>
      </c>
      <c r="F1970" s="1">
        <v>10</v>
      </c>
      <c r="G1970" s="1">
        <f>E1970*(1+F1970/100)</f>
        <v>0.38500000000000001</v>
      </c>
      <c r="H1970" s="22">
        <f>G1970*D1970</f>
        <v>12.524050000000001</v>
      </c>
    </row>
    <row r="1971" spans="1:8">
      <c r="G1971" s="2" t="s">
        <v>534</v>
      </c>
      <c r="H1971" s="27">
        <f>TRUNC(SUM(H1968:H1970),2)</f>
        <v>16.8</v>
      </c>
    </row>
    <row r="1973" spans="1:8" ht="45">
      <c r="A1973" s="17" t="s">
        <v>385</v>
      </c>
      <c r="B1973" s="13" t="s">
        <v>386</v>
      </c>
      <c r="C1973" s="3" t="s">
        <v>3</v>
      </c>
    </row>
    <row r="1974" spans="1:8">
      <c r="A1974" s="18" t="s">
        <v>523</v>
      </c>
      <c r="B1974" s="14" t="s">
        <v>524</v>
      </c>
      <c r="C1974" s="5" t="s">
        <v>525</v>
      </c>
      <c r="D1974" s="5" t="s">
        <v>526</v>
      </c>
      <c r="E1974" s="6" t="s">
        <v>527</v>
      </c>
      <c r="F1974" s="6" t="s">
        <v>528</v>
      </c>
      <c r="G1974" s="6" t="s">
        <v>529</v>
      </c>
      <c r="H1974" s="23" t="s">
        <v>530</v>
      </c>
    </row>
    <row r="1975" spans="1:8">
      <c r="A1975" s="19" t="s">
        <v>587</v>
      </c>
      <c r="B1975" s="15" t="s">
        <v>588</v>
      </c>
      <c r="C1975" s="4" t="s">
        <v>13</v>
      </c>
      <c r="D1975" s="4">
        <v>15.46</v>
      </c>
      <c r="E1975" s="1">
        <v>0.21</v>
      </c>
      <c r="F1975" s="1">
        <v>3</v>
      </c>
      <c r="G1975" s="1">
        <f>E1975*(1+F1975/100)</f>
        <v>0.21629999999999999</v>
      </c>
      <c r="H1975" s="22">
        <f>G1975*D1975</f>
        <v>3.343998</v>
      </c>
    </row>
    <row r="1976" spans="1:8">
      <c r="A1976" s="19" t="s">
        <v>543</v>
      </c>
      <c r="B1976" s="15" t="s">
        <v>544</v>
      </c>
      <c r="C1976" s="4" t="s">
        <v>13</v>
      </c>
      <c r="D1976" s="4">
        <v>10.49</v>
      </c>
      <c r="E1976" s="1">
        <v>0.21</v>
      </c>
      <c r="F1976" s="1">
        <v>3</v>
      </c>
      <c r="G1976" s="1">
        <f>E1976*(1+F1976/100)</f>
        <v>0.21629999999999999</v>
      </c>
      <c r="H1976" s="22">
        <f>G1976*D1976</f>
        <v>2.2689870000000001</v>
      </c>
    </row>
    <row r="1977" spans="1:8">
      <c r="A1977" s="19" t="s">
        <v>1310</v>
      </c>
      <c r="B1977" s="15" t="s">
        <v>1311</v>
      </c>
      <c r="C1977" s="4" t="s">
        <v>6</v>
      </c>
      <c r="D1977" s="4">
        <v>47.79</v>
      </c>
      <c r="E1977" s="1">
        <v>0.35</v>
      </c>
      <c r="F1977" s="1">
        <v>10</v>
      </c>
      <c r="G1977" s="1">
        <f>E1977*(1+F1977/100)</f>
        <v>0.38500000000000001</v>
      </c>
      <c r="H1977" s="22">
        <f>G1977*D1977</f>
        <v>18.399149999999999</v>
      </c>
    </row>
    <row r="1978" spans="1:8">
      <c r="G1978" s="2" t="s">
        <v>534</v>
      </c>
      <c r="H1978" s="27">
        <f>TRUNC(SUM(H1975:H1977),2)</f>
        <v>24.01</v>
      </c>
    </row>
    <row r="1980" spans="1:8" ht="45">
      <c r="A1980" s="17" t="s">
        <v>387</v>
      </c>
      <c r="B1980" s="13" t="s">
        <v>388</v>
      </c>
      <c r="C1980" s="3" t="s">
        <v>3</v>
      </c>
    </row>
    <row r="1981" spans="1:8">
      <c r="A1981" s="18" t="s">
        <v>523</v>
      </c>
      <c r="B1981" s="14" t="s">
        <v>524</v>
      </c>
      <c r="C1981" s="5" t="s">
        <v>525</v>
      </c>
      <c r="D1981" s="5" t="s">
        <v>526</v>
      </c>
      <c r="E1981" s="6" t="s">
        <v>527</v>
      </c>
      <c r="F1981" s="6" t="s">
        <v>528</v>
      </c>
      <c r="G1981" s="6" t="s">
        <v>529</v>
      </c>
      <c r="H1981" s="23" t="s">
        <v>530</v>
      </c>
    </row>
    <row r="1982" spans="1:8">
      <c r="A1982" s="19" t="s">
        <v>587</v>
      </c>
      <c r="B1982" s="15" t="s">
        <v>588</v>
      </c>
      <c r="C1982" s="4" t="s">
        <v>13</v>
      </c>
      <c r="D1982" s="4">
        <v>15.46</v>
      </c>
      <c r="E1982" s="1">
        <v>0.25</v>
      </c>
      <c r="F1982" s="1">
        <v>3</v>
      </c>
      <c r="G1982" s="1">
        <f>E1982*(1+F1982/100)</f>
        <v>0.25750000000000001</v>
      </c>
      <c r="H1982" s="22">
        <f>G1982*D1982</f>
        <v>3.9809500000000004</v>
      </c>
    </row>
    <row r="1983" spans="1:8">
      <c r="A1983" s="19" t="s">
        <v>543</v>
      </c>
      <c r="B1983" s="15" t="s">
        <v>544</v>
      </c>
      <c r="C1983" s="4" t="s">
        <v>13</v>
      </c>
      <c r="D1983" s="4">
        <v>10.49</v>
      </c>
      <c r="E1983" s="1">
        <v>0.25</v>
      </c>
      <c r="F1983" s="1">
        <v>3</v>
      </c>
      <c r="G1983" s="1">
        <f>E1983*(1+F1983/100)</f>
        <v>0.25750000000000001</v>
      </c>
      <c r="H1983" s="22">
        <f>G1983*D1983</f>
        <v>2.7011750000000001</v>
      </c>
    </row>
    <row r="1984" spans="1:8">
      <c r="A1984" s="19" t="s">
        <v>1312</v>
      </c>
      <c r="B1984" s="15" t="s">
        <v>1313</v>
      </c>
      <c r="C1984" s="4" t="s">
        <v>6</v>
      </c>
      <c r="D1984" s="4">
        <v>54.3</v>
      </c>
      <c r="E1984" s="1">
        <v>0.35</v>
      </c>
      <c r="F1984" s="1">
        <v>10</v>
      </c>
      <c r="G1984" s="1">
        <f>E1984*(1+F1984/100)</f>
        <v>0.38500000000000001</v>
      </c>
      <c r="H1984" s="22">
        <f>G1984*D1984</f>
        <v>20.9055</v>
      </c>
    </row>
    <row r="1985" spans="1:8">
      <c r="G1985" s="2" t="s">
        <v>534</v>
      </c>
      <c r="H1985" s="27">
        <f>TRUNC(SUM(H1982:H1984),2)</f>
        <v>27.58</v>
      </c>
    </row>
    <row r="1987" spans="1:8" ht="60">
      <c r="A1987" s="17" t="s">
        <v>397</v>
      </c>
      <c r="B1987" s="13" t="s">
        <v>398</v>
      </c>
      <c r="C1987" s="3" t="s">
        <v>6</v>
      </c>
    </row>
    <row r="1988" spans="1:8">
      <c r="A1988" s="18" t="s">
        <v>523</v>
      </c>
      <c r="B1988" s="14" t="s">
        <v>524</v>
      </c>
      <c r="C1988" s="5" t="s">
        <v>525</v>
      </c>
      <c r="D1988" s="5" t="s">
        <v>526</v>
      </c>
      <c r="E1988" s="6" t="s">
        <v>527</v>
      </c>
      <c r="F1988" s="6" t="s">
        <v>528</v>
      </c>
      <c r="G1988" s="6" t="s">
        <v>529</v>
      </c>
      <c r="H1988" s="23" t="s">
        <v>530</v>
      </c>
    </row>
    <row r="1989" spans="1:8">
      <c r="A1989" s="19" t="s">
        <v>587</v>
      </c>
      <c r="B1989" s="15" t="s">
        <v>588</v>
      </c>
      <c r="C1989" s="4" t="s">
        <v>13</v>
      </c>
      <c r="D1989" s="4">
        <v>15.46</v>
      </c>
      <c r="E1989" s="1">
        <v>0.5</v>
      </c>
      <c r="F1989" s="1">
        <v>3</v>
      </c>
      <c r="G1989" s="1">
        <f>E1989*(1+F1989/100)</f>
        <v>0.51500000000000001</v>
      </c>
      <c r="H1989" s="22">
        <f>G1989*D1989</f>
        <v>7.9619000000000009</v>
      </c>
    </row>
    <row r="1990" spans="1:8">
      <c r="A1990" s="19" t="s">
        <v>543</v>
      </c>
      <c r="B1990" s="15" t="s">
        <v>544</v>
      </c>
      <c r="C1990" s="4" t="s">
        <v>13</v>
      </c>
      <c r="D1990" s="4">
        <v>10.49</v>
      </c>
      <c r="E1990" s="1">
        <v>0.5</v>
      </c>
      <c r="F1990" s="1">
        <v>3</v>
      </c>
      <c r="G1990" s="1">
        <f>E1990*(1+F1990/100)</f>
        <v>0.51500000000000001</v>
      </c>
      <c r="H1990" s="22">
        <f>G1990*D1990</f>
        <v>5.4023500000000002</v>
      </c>
    </row>
    <row r="1991" spans="1:8">
      <c r="A1991" s="19" t="s">
        <v>1314</v>
      </c>
      <c r="B1991" s="15" t="s">
        <v>1315</v>
      </c>
      <c r="C1991" s="4" t="s">
        <v>6</v>
      </c>
      <c r="D1991" s="4">
        <v>17.989999999999998</v>
      </c>
      <c r="E1991" s="1">
        <v>1</v>
      </c>
      <c r="F1991" s="1">
        <v>0</v>
      </c>
      <c r="G1991" s="1">
        <f>E1991*(1+F1991/100)</f>
        <v>1</v>
      </c>
      <c r="H1991" s="22">
        <f>G1991*D1991</f>
        <v>17.989999999999998</v>
      </c>
    </row>
    <row r="1992" spans="1:8">
      <c r="G1992" s="2" t="s">
        <v>534</v>
      </c>
      <c r="H1992" s="27">
        <f>TRUNC(SUM(H1989:H1991),2)</f>
        <v>31.35</v>
      </c>
    </row>
    <row r="1994" spans="1:8" ht="90">
      <c r="A1994" s="17" t="s">
        <v>393</v>
      </c>
      <c r="B1994" s="13" t="s">
        <v>394</v>
      </c>
      <c r="C1994" s="3" t="s">
        <v>6</v>
      </c>
    </row>
    <row r="1995" spans="1:8">
      <c r="A1995" s="18" t="s">
        <v>523</v>
      </c>
      <c r="B1995" s="14" t="s">
        <v>524</v>
      </c>
      <c r="C1995" s="5" t="s">
        <v>525</v>
      </c>
      <c r="D1995" s="5" t="s">
        <v>526</v>
      </c>
      <c r="E1995" s="6" t="s">
        <v>527</v>
      </c>
      <c r="F1995" s="6" t="s">
        <v>528</v>
      </c>
      <c r="G1995" s="6" t="s">
        <v>529</v>
      </c>
      <c r="H1995" s="23" t="s">
        <v>530</v>
      </c>
    </row>
    <row r="1996" spans="1:8">
      <c r="A1996" s="19" t="s">
        <v>587</v>
      </c>
      <c r="B1996" s="15" t="s">
        <v>588</v>
      </c>
      <c r="C1996" s="4" t="s">
        <v>13</v>
      </c>
      <c r="D1996" s="4">
        <v>15.46</v>
      </c>
      <c r="E1996" s="1">
        <v>1.7</v>
      </c>
      <c r="F1996" s="1">
        <v>3</v>
      </c>
      <c r="G1996" s="1">
        <f t="shared" ref="G1996:G2002" si="95">E1996*(1+F1996/100)</f>
        <v>1.7509999999999999</v>
      </c>
      <c r="H1996" s="22">
        <f t="shared" ref="H1996:H2002" si="96">G1996*D1996</f>
        <v>27.070460000000001</v>
      </c>
    </row>
    <row r="1997" spans="1:8">
      <c r="A1997" s="19" t="s">
        <v>543</v>
      </c>
      <c r="B1997" s="15" t="s">
        <v>544</v>
      </c>
      <c r="C1997" s="4" t="s">
        <v>13</v>
      </c>
      <c r="D1997" s="4">
        <v>10.49</v>
      </c>
      <c r="E1997" s="1">
        <v>1.7</v>
      </c>
      <c r="F1997" s="1">
        <v>3</v>
      </c>
      <c r="G1997" s="1">
        <f t="shared" si="95"/>
        <v>1.7509999999999999</v>
      </c>
      <c r="H1997" s="22">
        <f t="shared" si="96"/>
        <v>18.367989999999999</v>
      </c>
    </row>
    <row r="1998" spans="1:8">
      <c r="A1998" s="19" t="s">
        <v>1316</v>
      </c>
      <c r="B1998" s="15" t="s">
        <v>1317</v>
      </c>
      <c r="C1998" s="4" t="s">
        <v>112</v>
      </c>
      <c r="D1998" s="4">
        <v>5.19</v>
      </c>
      <c r="E1998" s="1">
        <v>0.06</v>
      </c>
      <c r="F1998" s="1">
        <v>0</v>
      </c>
      <c r="G1998" s="1">
        <f t="shared" si="95"/>
        <v>0.06</v>
      </c>
      <c r="H1998" s="22">
        <f t="shared" si="96"/>
        <v>0.31140000000000001</v>
      </c>
    </row>
    <row r="1999" spans="1:8">
      <c r="A1999" s="19" t="s">
        <v>1318</v>
      </c>
      <c r="B1999" s="15" t="s">
        <v>1319</v>
      </c>
      <c r="C1999" s="4" t="s">
        <v>6</v>
      </c>
      <c r="D1999" s="4">
        <v>2.2999999999999998</v>
      </c>
      <c r="E1999" s="1">
        <v>2</v>
      </c>
      <c r="F1999" s="1">
        <v>0</v>
      </c>
      <c r="G1999" s="1">
        <f t="shared" si="95"/>
        <v>2</v>
      </c>
      <c r="H1999" s="22">
        <f t="shared" si="96"/>
        <v>4.5999999999999996</v>
      </c>
    </row>
    <row r="2000" spans="1:8">
      <c r="A2000" s="19" t="s">
        <v>1320</v>
      </c>
      <c r="B2000" s="15" t="s">
        <v>1321</v>
      </c>
      <c r="C2000" s="4" t="s">
        <v>6</v>
      </c>
      <c r="D2000" s="4">
        <v>24.46</v>
      </c>
      <c r="E2000" s="1">
        <v>1</v>
      </c>
      <c r="F2000" s="1">
        <v>0</v>
      </c>
      <c r="G2000" s="1">
        <f t="shared" si="95"/>
        <v>1</v>
      </c>
      <c r="H2000" s="22">
        <f t="shared" si="96"/>
        <v>24.46</v>
      </c>
    </row>
    <row r="2001" spans="1:8">
      <c r="A2001" s="19" t="s">
        <v>1322</v>
      </c>
      <c r="B2001" s="15" t="s">
        <v>1323</v>
      </c>
      <c r="C2001" s="4" t="s">
        <v>6</v>
      </c>
      <c r="D2001" s="4">
        <v>4.09</v>
      </c>
      <c r="E2001" s="1">
        <v>1</v>
      </c>
      <c r="F2001" s="1">
        <v>0</v>
      </c>
      <c r="G2001" s="1">
        <f t="shared" si="95"/>
        <v>1</v>
      </c>
      <c r="H2001" s="22">
        <f t="shared" si="96"/>
        <v>4.09</v>
      </c>
    </row>
    <row r="2002" spans="1:8">
      <c r="A2002" s="19" t="s">
        <v>1324</v>
      </c>
      <c r="B2002" s="15" t="s">
        <v>1325</v>
      </c>
      <c r="C2002" s="4" t="s">
        <v>6</v>
      </c>
      <c r="D2002" s="4">
        <v>0.56999999999999995</v>
      </c>
      <c r="E2002" s="1">
        <v>4</v>
      </c>
      <c r="F2002" s="1">
        <v>0</v>
      </c>
      <c r="G2002" s="1">
        <f t="shared" si="95"/>
        <v>4</v>
      </c>
      <c r="H2002" s="22">
        <f t="shared" si="96"/>
        <v>2.2799999999999998</v>
      </c>
    </row>
    <row r="2003" spans="1:8">
      <c r="G2003" s="2" t="s">
        <v>534</v>
      </c>
      <c r="H2003" s="27">
        <f>TRUNC(SUM(H1996:H2002),2)</f>
        <v>81.17</v>
      </c>
    </row>
    <row r="2005" spans="1:8" ht="90">
      <c r="A2005" s="17" t="s">
        <v>395</v>
      </c>
      <c r="B2005" s="13" t="s">
        <v>396</v>
      </c>
      <c r="C2005" s="3" t="s">
        <v>6</v>
      </c>
    </row>
    <row r="2006" spans="1:8">
      <c r="A2006" s="18" t="s">
        <v>523</v>
      </c>
      <c r="B2006" s="14" t="s">
        <v>524</v>
      </c>
      <c r="C2006" s="5" t="s">
        <v>525</v>
      </c>
      <c r="D2006" s="5" t="s">
        <v>526</v>
      </c>
      <c r="E2006" s="6" t="s">
        <v>527</v>
      </c>
      <c r="F2006" s="6" t="s">
        <v>528</v>
      </c>
      <c r="G2006" s="6" t="s">
        <v>529</v>
      </c>
      <c r="H2006" s="23" t="s">
        <v>530</v>
      </c>
    </row>
    <row r="2007" spans="1:8">
      <c r="A2007" s="19" t="s">
        <v>587</v>
      </c>
      <c r="B2007" s="15" t="s">
        <v>588</v>
      </c>
      <c r="C2007" s="4" t="s">
        <v>13</v>
      </c>
      <c r="D2007" s="4">
        <v>15.46</v>
      </c>
      <c r="E2007" s="1">
        <v>2</v>
      </c>
      <c r="F2007" s="1">
        <v>3</v>
      </c>
      <c r="G2007" s="1">
        <f t="shared" ref="G2007:G2013" si="97">E2007*(1+F2007/100)</f>
        <v>2.06</v>
      </c>
      <c r="H2007" s="22">
        <f t="shared" ref="H2007:H2013" si="98">G2007*D2007</f>
        <v>31.847600000000003</v>
      </c>
    </row>
    <row r="2008" spans="1:8">
      <c r="A2008" s="19" t="s">
        <v>543</v>
      </c>
      <c r="B2008" s="15" t="s">
        <v>544</v>
      </c>
      <c r="C2008" s="4" t="s">
        <v>13</v>
      </c>
      <c r="D2008" s="4">
        <v>10.49</v>
      </c>
      <c r="E2008" s="1">
        <v>2</v>
      </c>
      <c r="F2008" s="1">
        <v>3</v>
      </c>
      <c r="G2008" s="1">
        <f t="shared" si="97"/>
        <v>2.06</v>
      </c>
      <c r="H2008" s="22">
        <f t="shared" si="98"/>
        <v>21.609400000000001</v>
      </c>
    </row>
    <row r="2009" spans="1:8">
      <c r="A2009" s="19" t="s">
        <v>1316</v>
      </c>
      <c r="B2009" s="15" t="s">
        <v>1317</v>
      </c>
      <c r="C2009" s="4" t="s">
        <v>112</v>
      </c>
      <c r="D2009" s="4">
        <v>5.19</v>
      </c>
      <c r="E2009" s="1">
        <v>0.06</v>
      </c>
      <c r="F2009" s="1">
        <v>0</v>
      </c>
      <c r="G2009" s="1">
        <f t="shared" si="97"/>
        <v>0.06</v>
      </c>
      <c r="H2009" s="22">
        <f t="shared" si="98"/>
        <v>0.31140000000000001</v>
      </c>
    </row>
    <row r="2010" spans="1:8">
      <c r="A2010" s="19" t="s">
        <v>1326</v>
      </c>
      <c r="B2010" s="15" t="s">
        <v>1327</v>
      </c>
      <c r="C2010" s="4" t="s">
        <v>6</v>
      </c>
      <c r="D2010" s="4">
        <v>2.44</v>
      </c>
      <c r="E2010" s="1">
        <v>2</v>
      </c>
      <c r="F2010" s="1">
        <v>0</v>
      </c>
      <c r="G2010" s="1">
        <f t="shared" si="97"/>
        <v>2</v>
      </c>
      <c r="H2010" s="22">
        <f t="shared" si="98"/>
        <v>4.88</v>
      </c>
    </row>
    <row r="2011" spans="1:8">
      <c r="A2011" s="19" t="s">
        <v>1328</v>
      </c>
      <c r="B2011" s="15" t="s">
        <v>1329</v>
      </c>
      <c r="C2011" s="4" t="s">
        <v>6</v>
      </c>
      <c r="D2011" s="4">
        <v>27.62</v>
      </c>
      <c r="E2011" s="1">
        <v>1</v>
      </c>
      <c r="F2011" s="1">
        <v>0</v>
      </c>
      <c r="G2011" s="1">
        <f t="shared" si="97"/>
        <v>1</v>
      </c>
      <c r="H2011" s="22">
        <f t="shared" si="98"/>
        <v>27.62</v>
      </c>
    </row>
    <row r="2012" spans="1:8">
      <c r="A2012" s="19" t="s">
        <v>1330</v>
      </c>
      <c r="B2012" s="15" t="s">
        <v>1331</v>
      </c>
      <c r="C2012" s="4" t="s">
        <v>6</v>
      </c>
      <c r="D2012" s="4">
        <v>7.09</v>
      </c>
      <c r="E2012" s="1">
        <v>1</v>
      </c>
      <c r="F2012" s="1">
        <v>0</v>
      </c>
      <c r="G2012" s="1">
        <f t="shared" si="97"/>
        <v>1</v>
      </c>
      <c r="H2012" s="22">
        <f t="shared" si="98"/>
        <v>7.09</v>
      </c>
    </row>
    <row r="2013" spans="1:8">
      <c r="A2013" s="19" t="s">
        <v>1324</v>
      </c>
      <c r="B2013" s="15" t="s">
        <v>1325</v>
      </c>
      <c r="C2013" s="4" t="s">
        <v>6</v>
      </c>
      <c r="D2013" s="4">
        <v>0.56999999999999995</v>
      </c>
      <c r="E2013" s="1">
        <v>4</v>
      </c>
      <c r="F2013" s="1">
        <v>0</v>
      </c>
      <c r="G2013" s="1">
        <f t="shared" si="97"/>
        <v>4</v>
      </c>
      <c r="H2013" s="22">
        <f t="shared" si="98"/>
        <v>2.2799999999999998</v>
      </c>
    </row>
    <row r="2014" spans="1:8">
      <c r="G2014" s="2" t="s">
        <v>534</v>
      </c>
      <c r="H2014" s="27">
        <f>TRUNC(SUM(H2007:H2013),2)</f>
        <v>95.63</v>
      </c>
    </row>
    <row r="2016" spans="1:8" ht="60">
      <c r="A2016" s="17" t="s">
        <v>403</v>
      </c>
      <c r="B2016" s="13" t="s">
        <v>404</v>
      </c>
      <c r="C2016" s="3" t="s">
        <v>6</v>
      </c>
    </row>
    <row r="2017" spans="1:8">
      <c r="A2017" s="18" t="s">
        <v>523</v>
      </c>
      <c r="B2017" s="14" t="s">
        <v>524</v>
      </c>
      <c r="C2017" s="5" t="s">
        <v>525</v>
      </c>
      <c r="D2017" s="5" t="s">
        <v>526</v>
      </c>
      <c r="E2017" s="6" t="s">
        <v>527</v>
      </c>
      <c r="F2017" s="6" t="s">
        <v>528</v>
      </c>
      <c r="G2017" s="6" t="s">
        <v>529</v>
      </c>
      <c r="H2017" s="23" t="s">
        <v>530</v>
      </c>
    </row>
    <row r="2018" spans="1:8">
      <c r="A2018" s="19" t="s">
        <v>563</v>
      </c>
      <c r="B2018" s="15" t="s">
        <v>564</v>
      </c>
      <c r="C2018" s="4" t="s">
        <v>13</v>
      </c>
      <c r="D2018" s="4">
        <v>14.36</v>
      </c>
      <c r="E2018" s="1">
        <v>4</v>
      </c>
      <c r="F2018" s="1">
        <v>3</v>
      </c>
      <c r="G2018" s="1">
        <f t="shared" ref="G2018:G2028" si="99">E2018*(1+F2018/100)</f>
        <v>4.12</v>
      </c>
      <c r="H2018" s="22">
        <f t="shared" ref="H2018:H2028" si="100">G2018*D2018</f>
        <v>59.163199999999996</v>
      </c>
    </row>
    <row r="2019" spans="1:8">
      <c r="A2019" s="19" t="s">
        <v>587</v>
      </c>
      <c r="B2019" s="15" t="s">
        <v>588</v>
      </c>
      <c r="C2019" s="4" t="s">
        <v>13</v>
      </c>
      <c r="D2019" s="4">
        <v>15.46</v>
      </c>
      <c r="E2019" s="1">
        <v>8</v>
      </c>
      <c r="F2019" s="1">
        <v>3</v>
      </c>
      <c r="G2019" s="1">
        <f t="shared" si="99"/>
        <v>8.24</v>
      </c>
      <c r="H2019" s="22">
        <f t="shared" si="100"/>
        <v>127.39040000000001</v>
      </c>
    </row>
    <row r="2020" spans="1:8">
      <c r="A2020" s="19" t="s">
        <v>543</v>
      </c>
      <c r="B2020" s="15" t="s">
        <v>544</v>
      </c>
      <c r="C2020" s="4" t="s">
        <v>13</v>
      </c>
      <c r="D2020" s="4">
        <v>10.49</v>
      </c>
      <c r="E2020" s="1">
        <v>8</v>
      </c>
      <c r="F2020" s="1">
        <v>3</v>
      </c>
      <c r="G2020" s="1">
        <f t="shared" si="99"/>
        <v>8.24</v>
      </c>
      <c r="H2020" s="22">
        <f t="shared" si="100"/>
        <v>86.437600000000003</v>
      </c>
    </row>
    <row r="2021" spans="1:8">
      <c r="A2021" s="19" t="s">
        <v>686</v>
      </c>
      <c r="B2021" s="15" t="s">
        <v>687</v>
      </c>
      <c r="C2021" s="4" t="s">
        <v>112</v>
      </c>
      <c r="D2021" s="4">
        <v>2.83</v>
      </c>
      <c r="E2021" s="1">
        <v>25</v>
      </c>
      <c r="F2021" s="1">
        <v>5</v>
      </c>
      <c r="G2021" s="1">
        <f t="shared" si="99"/>
        <v>26.25</v>
      </c>
      <c r="H2021" s="22">
        <f t="shared" si="100"/>
        <v>74.287500000000009</v>
      </c>
    </row>
    <row r="2022" spans="1:8">
      <c r="A2022" s="19" t="s">
        <v>611</v>
      </c>
      <c r="B2022" s="15" t="s">
        <v>612</v>
      </c>
      <c r="C2022" s="4" t="s">
        <v>112</v>
      </c>
      <c r="D2022" s="4">
        <v>23.414899999999999</v>
      </c>
      <c r="E2022" s="1">
        <v>0.14000000000000001</v>
      </c>
      <c r="F2022" s="1">
        <v>5</v>
      </c>
      <c r="G2022" s="1">
        <f t="shared" si="99"/>
        <v>0.14700000000000002</v>
      </c>
      <c r="H2022" s="22">
        <f t="shared" si="100"/>
        <v>3.4419903000000005</v>
      </c>
    </row>
    <row r="2023" spans="1:8">
      <c r="A2023" s="19" t="s">
        <v>1332</v>
      </c>
      <c r="B2023" s="15" t="s">
        <v>1333</v>
      </c>
      <c r="C2023" s="4" t="s">
        <v>6</v>
      </c>
      <c r="D2023" s="4">
        <v>54.44</v>
      </c>
      <c r="E2023" s="1">
        <v>1</v>
      </c>
      <c r="F2023" s="1">
        <v>5</v>
      </c>
      <c r="G2023" s="1">
        <f t="shared" si="99"/>
        <v>1.05</v>
      </c>
      <c r="H2023" s="22">
        <f t="shared" si="100"/>
        <v>57.161999999999999</v>
      </c>
    </row>
    <row r="2024" spans="1:8">
      <c r="A2024" s="19" t="s">
        <v>615</v>
      </c>
      <c r="B2024" s="15" t="s">
        <v>616</v>
      </c>
      <c r="C2024" s="4" t="s">
        <v>6</v>
      </c>
      <c r="D2024" s="4">
        <v>3.45</v>
      </c>
      <c r="E2024" s="1">
        <v>1</v>
      </c>
      <c r="F2024" s="1">
        <v>5</v>
      </c>
      <c r="G2024" s="1">
        <f t="shared" si="99"/>
        <v>1.05</v>
      </c>
      <c r="H2024" s="22">
        <f t="shared" si="100"/>
        <v>3.6225000000000005</v>
      </c>
    </row>
    <row r="2025" spans="1:8">
      <c r="A2025" s="19" t="s">
        <v>1232</v>
      </c>
      <c r="B2025" s="15" t="s">
        <v>1233</v>
      </c>
      <c r="C2025" s="4" t="s">
        <v>6</v>
      </c>
      <c r="D2025" s="4">
        <v>13.57</v>
      </c>
      <c r="E2025" s="1">
        <v>3</v>
      </c>
      <c r="F2025" s="1">
        <v>5</v>
      </c>
      <c r="G2025" s="1">
        <f t="shared" si="99"/>
        <v>3.1500000000000004</v>
      </c>
      <c r="H2025" s="22">
        <f t="shared" si="100"/>
        <v>42.745500000000007</v>
      </c>
    </row>
    <row r="2026" spans="1:8">
      <c r="A2026" s="19" t="s">
        <v>1334</v>
      </c>
      <c r="B2026" s="15" t="s">
        <v>1335</v>
      </c>
      <c r="C2026" s="4" t="s">
        <v>6</v>
      </c>
      <c r="D2026" s="4">
        <v>35.869999999999997</v>
      </c>
      <c r="E2026" s="1">
        <v>1</v>
      </c>
      <c r="F2026" s="1">
        <v>5</v>
      </c>
      <c r="G2026" s="1">
        <f t="shared" si="99"/>
        <v>1.05</v>
      </c>
      <c r="H2026" s="22">
        <f t="shared" si="100"/>
        <v>37.663499999999999</v>
      </c>
    </row>
    <row r="2027" spans="1:8">
      <c r="A2027" s="19" t="s">
        <v>1336</v>
      </c>
      <c r="B2027" s="15" t="s">
        <v>1337</v>
      </c>
      <c r="C2027" s="4" t="s">
        <v>6</v>
      </c>
      <c r="D2027" s="4">
        <v>0.52</v>
      </c>
      <c r="E2027" s="1">
        <v>6</v>
      </c>
      <c r="F2027" s="1">
        <v>5</v>
      </c>
      <c r="G2027" s="1">
        <f t="shared" si="99"/>
        <v>6.3000000000000007</v>
      </c>
      <c r="H2027" s="22">
        <f t="shared" si="100"/>
        <v>3.2760000000000007</v>
      </c>
    </row>
    <row r="2028" spans="1:8">
      <c r="A2028" s="19" t="s">
        <v>1338</v>
      </c>
      <c r="B2028" s="15" t="s">
        <v>1339</v>
      </c>
      <c r="C2028" s="4" t="s">
        <v>6</v>
      </c>
      <c r="D2028" s="4">
        <v>1.76</v>
      </c>
      <c r="E2028" s="1">
        <v>3</v>
      </c>
      <c r="F2028" s="1">
        <v>0</v>
      </c>
      <c r="G2028" s="1">
        <f t="shared" si="99"/>
        <v>3</v>
      </c>
      <c r="H2028" s="22">
        <f t="shared" si="100"/>
        <v>5.28</v>
      </c>
    </row>
    <row r="2029" spans="1:8">
      <c r="G2029" s="2" t="s">
        <v>534</v>
      </c>
      <c r="H2029" s="27">
        <f>TRUNC(SUM(H2018:H2028),2)</f>
        <v>500.47</v>
      </c>
    </row>
    <row r="2031" spans="1:8" ht="30">
      <c r="A2031" s="17" t="s">
        <v>401</v>
      </c>
      <c r="B2031" s="13" t="s">
        <v>402</v>
      </c>
      <c r="C2031" s="3" t="s">
        <v>6</v>
      </c>
    </row>
    <row r="2032" spans="1:8">
      <c r="A2032" s="18" t="s">
        <v>523</v>
      </c>
      <c r="B2032" s="14" t="s">
        <v>524</v>
      </c>
      <c r="C2032" s="5" t="s">
        <v>525</v>
      </c>
      <c r="D2032" s="5" t="s">
        <v>526</v>
      </c>
      <c r="E2032" s="6" t="s">
        <v>527</v>
      </c>
      <c r="F2032" s="6" t="s">
        <v>528</v>
      </c>
      <c r="G2032" s="6" t="s">
        <v>529</v>
      </c>
      <c r="H2032" s="23" t="s">
        <v>530</v>
      </c>
    </row>
    <row r="2033" spans="1:8">
      <c r="A2033" s="19" t="s">
        <v>587</v>
      </c>
      <c r="B2033" s="15" t="s">
        <v>588</v>
      </c>
      <c r="C2033" s="4" t="s">
        <v>13</v>
      </c>
      <c r="D2033" s="4">
        <v>15.46</v>
      </c>
      <c r="E2033" s="1">
        <v>2</v>
      </c>
      <c r="F2033" s="1">
        <v>3</v>
      </c>
      <c r="G2033" s="1">
        <f>E2033*(1+F2033/100)</f>
        <v>2.06</v>
      </c>
      <c r="H2033" s="22">
        <f>G2033*D2033</f>
        <v>31.847600000000003</v>
      </c>
    </row>
    <row r="2034" spans="1:8">
      <c r="A2034" s="19" t="s">
        <v>543</v>
      </c>
      <c r="B2034" s="15" t="s">
        <v>544</v>
      </c>
      <c r="C2034" s="4" t="s">
        <v>13</v>
      </c>
      <c r="D2034" s="4">
        <v>10.49</v>
      </c>
      <c r="E2034" s="1">
        <v>3.5</v>
      </c>
      <c r="F2034" s="1">
        <v>3</v>
      </c>
      <c r="G2034" s="1">
        <f>E2034*(1+F2034/100)</f>
        <v>3.605</v>
      </c>
      <c r="H2034" s="22">
        <f>G2034*D2034</f>
        <v>37.816450000000003</v>
      </c>
    </row>
    <row r="2035" spans="1:8">
      <c r="A2035" s="19" t="s">
        <v>641</v>
      </c>
      <c r="B2035" s="15" t="s">
        <v>642</v>
      </c>
      <c r="C2035" s="4" t="s">
        <v>6</v>
      </c>
      <c r="D2035" s="4">
        <v>36.53</v>
      </c>
      <c r="E2035" s="1">
        <v>1</v>
      </c>
      <c r="F2035" s="1">
        <v>0</v>
      </c>
      <c r="G2035" s="1">
        <f>E2035*(1+F2035/100)</f>
        <v>1</v>
      </c>
      <c r="H2035" s="22">
        <f>G2035*D2035</f>
        <v>36.53</v>
      </c>
    </row>
    <row r="2036" spans="1:8">
      <c r="A2036" s="19" t="s">
        <v>674</v>
      </c>
      <c r="B2036" s="15" t="s">
        <v>675</v>
      </c>
      <c r="C2036" s="4" t="s">
        <v>16</v>
      </c>
      <c r="D2036" s="4">
        <v>1477.0145</v>
      </c>
      <c r="E2036" s="1">
        <v>2.4E-2</v>
      </c>
      <c r="F2036" s="1">
        <v>0</v>
      </c>
      <c r="G2036" s="1">
        <f>E2036*(1+F2036/100)</f>
        <v>2.4E-2</v>
      </c>
      <c r="H2036" s="22">
        <f>G2036*D2036</f>
        <v>35.448348000000003</v>
      </c>
    </row>
    <row r="2037" spans="1:8">
      <c r="G2037" s="2" t="s">
        <v>534</v>
      </c>
      <c r="H2037" s="27">
        <f>TRUNC(SUM(H2033:H2036),2)</f>
        <v>141.63999999999999</v>
      </c>
    </row>
    <row r="2039" spans="1:8" ht="45">
      <c r="A2039" s="17" t="s">
        <v>405</v>
      </c>
      <c r="B2039" s="13" t="s">
        <v>406</v>
      </c>
      <c r="C2039" s="3" t="s">
        <v>3</v>
      </c>
    </row>
    <row r="2040" spans="1:8">
      <c r="A2040" s="18" t="s">
        <v>523</v>
      </c>
      <c r="B2040" s="14" t="s">
        <v>524</v>
      </c>
      <c r="C2040" s="5" t="s">
        <v>525</v>
      </c>
      <c r="D2040" s="5" t="s">
        <v>526</v>
      </c>
      <c r="E2040" s="6" t="s">
        <v>527</v>
      </c>
      <c r="F2040" s="6" t="s">
        <v>528</v>
      </c>
      <c r="G2040" s="6" t="s">
        <v>529</v>
      </c>
      <c r="H2040" s="23" t="s">
        <v>530</v>
      </c>
    </row>
    <row r="2041" spans="1:8">
      <c r="A2041" s="19" t="s">
        <v>587</v>
      </c>
      <c r="B2041" s="15" t="s">
        <v>588</v>
      </c>
      <c r="C2041" s="4" t="s">
        <v>13</v>
      </c>
      <c r="D2041" s="4">
        <v>15.46</v>
      </c>
      <c r="E2041" s="1">
        <v>0.08</v>
      </c>
      <c r="F2041" s="1">
        <v>3</v>
      </c>
      <c r="G2041" s="1">
        <f>E2041*(1+F2041/100)</f>
        <v>8.2400000000000001E-2</v>
      </c>
      <c r="H2041" s="22">
        <f>G2041*D2041</f>
        <v>1.2739040000000001</v>
      </c>
    </row>
    <row r="2042" spans="1:8">
      <c r="A2042" s="19" t="s">
        <v>543</v>
      </c>
      <c r="B2042" s="15" t="s">
        <v>544</v>
      </c>
      <c r="C2042" s="4" t="s">
        <v>13</v>
      </c>
      <c r="D2042" s="4">
        <v>10.49</v>
      </c>
      <c r="E2042" s="1">
        <v>0.08</v>
      </c>
      <c r="F2042" s="1">
        <v>3</v>
      </c>
      <c r="G2042" s="1">
        <f>E2042*(1+F2042/100)</f>
        <v>8.2400000000000001E-2</v>
      </c>
      <c r="H2042" s="22">
        <f>G2042*D2042</f>
        <v>0.86437600000000003</v>
      </c>
    </row>
    <row r="2043" spans="1:8">
      <c r="A2043" s="19" t="s">
        <v>611</v>
      </c>
      <c r="B2043" s="15" t="s">
        <v>612</v>
      </c>
      <c r="C2043" s="4" t="s">
        <v>112</v>
      </c>
      <c r="D2043" s="4">
        <v>23.414899999999999</v>
      </c>
      <c r="E2043" s="1">
        <v>0.31119999999999998</v>
      </c>
      <c r="F2043" s="1">
        <v>0</v>
      </c>
      <c r="G2043" s="1">
        <f>E2043*(1+F2043/100)</f>
        <v>0.31119999999999998</v>
      </c>
      <c r="H2043" s="22">
        <f>G2043*D2043</f>
        <v>7.2867168799999993</v>
      </c>
    </row>
    <row r="2044" spans="1:8">
      <c r="G2044" s="2" t="s">
        <v>534</v>
      </c>
      <c r="H2044" s="27">
        <f>TRUNC(SUM(H2041:H2043),2)</f>
        <v>9.42</v>
      </c>
    </row>
    <row r="2046" spans="1:8" ht="45">
      <c r="A2046" s="17" t="s">
        <v>407</v>
      </c>
      <c r="B2046" s="13" t="s">
        <v>408</v>
      </c>
      <c r="C2046" s="3" t="s">
        <v>3</v>
      </c>
    </row>
    <row r="2047" spans="1:8">
      <c r="A2047" s="18" t="s">
        <v>523</v>
      </c>
      <c r="B2047" s="14" t="s">
        <v>524</v>
      </c>
      <c r="C2047" s="5" t="s">
        <v>525</v>
      </c>
      <c r="D2047" s="5" t="s">
        <v>526</v>
      </c>
      <c r="E2047" s="6" t="s">
        <v>527</v>
      </c>
      <c r="F2047" s="6" t="s">
        <v>528</v>
      </c>
      <c r="G2047" s="6" t="s">
        <v>529</v>
      </c>
      <c r="H2047" s="23" t="s">
        <v>530</v>
      </c>
    </row>
    <row r="2048" spans="1:8">
      <c r="A2048" s="19" t="s">
        <v>587</v>
      </c>
      <c r="B2048" s="15" t="s">
        <v>588</v>
      </c>
      <c r="C2048" s="4" t="s">
        <v>13</v>
      </c>
      <c r="D2048" s="4">
        <v>15.46</v>
      </c>
      <c r="E2048" s="1">
        <v>0.1</v>
      </c>
      <c r="F2048" s="1">
        <v>3</v>
      </c>
      <c r="G2048" s="1">
        <f>E2048*(1+F2048/100)</f>
        <v>0.10300000000000001</v>
      </c>
      <c r="H2048" s="22">
        <f>G2048*D2048</f>
        <v>1.5923800000000001</v>
      </c>
    </row>
    <row r="2049" spans="1:8">
      <c r="A2049" s="19" t="s">
        <v>543</v>
      </c>
      <c r="B2049" s="15" t="s">
        <v>544</v>
      </c>
      <c r="C2049" s="4" t="s">
        <v>13</v>
      </c>
      <c r="D2049" s="4">
        <v>10.49</v>
      </c>
      <c r="E2049" s="1">
        <v>0.1</v>
      </c>
      <c r="F2049" s="1">
        <v>3</v>
      </c>
      <c r="G2049" s="1">
        <f>E2049*(1+F2049/100)</f>
        <v>0.10300000000000001</v>
      </c>
      <c r="H2049" s="22">
        <f>G2049*D2049</f>
        <v>1.08047</v>
      </c>
    </row>
    <row r="2050" spans="1:8">
      <c r="A2050" s="19" t="s">
        <v>611</v>
      </c>
      <c r="B2050" s="15" t="s">
        <v>612</v>
      </c>
      <c r="C2050" s="4" t="s">
        <v>112</v>
      </c>
      <c r="D2050" s="4">
        <v>23.414899999999999</v>
      </c>
      <c r="E2050" s="1">
        <v>0.44600000000000001</v>
      </c>
      <c r="F2050" s="1">
        <v>0</v>
      </c>
      <c r="G2050" s="1">
        <f>E2050*(1+F2050/100)</f>
        <v>0.44600000000000001</v>
      </c>
      <c r="H2050" s="22">
        <f>G2050*D2050</f>
        <v>10.443045399999999</v>
      </c>
    </row>
    <row r="2051" spans="1:8">
      <c r="G2051" s="2" t="s">
        <v>534</v>
      </c>
      <c r="H2051" s="27">
        <f>TRUNC(SUM(H2048:H2050),2)</f>
        <v>13.11</v>
      </c>
    </row>
    <row r="2053" spans="1:8" ht="30">
      <c r="A2053" s="17" t="s">
        <v>427</v>
      </c>
      <c r="B2053" s="13" t="s">
        <v>428</v>
      </c>
      <c r="C2053" s="3" t="s">
        <v>6</v>
      </c>
    </row>
    <row r="2054" spans="1:8">
      <c r="A2054" s="18" t="s">
        <v>523</v>
      </c>
      <c r="B2054" s="14" t="s">
        <v>524</v>
      </c>
      <c r="C2054" s="5" t="s">
        <v>525</v>
      </c>
      <c r="D2054" s="5" t="s">
        <v>526</v>
      </c>
      <c r="E2054" s="6" t="s">
        <v>527</v>
      </c>
      <c r="F2054" s="6" t="s">
        <v>528</v>
      </c>
      <c r="G2054" s="6" t="s">
        <v>529</v>
      </c>
      <c r="H2054" s="23" t="s">
        <v>530</v>
      </c>
    </row>
    <row r="2055" spans="1:8">
      <c r="A2055" s="19" t="s">
        <v>1340</v>
      </c>
      <c r="B2055" s="15" t="s">
        <v>532</v>
      </c>
      <c r="C2055" s="4" t="s">
        <v>0</v>
      </c>
      <c r="D2055" s="4">
        <v>1.4</v>
      </c>
      <c r="E2055" s="1">
        <v>1</v>
      </c>
      <c r="F2055" s="1">
        <v>0</v>
      </c>
      <c r="G2055" s="1">
        <f>E2055*(1+F2055/100)</f>
        <v>1</v>
      </c>
      <c r="H2055" s="22">
        <f>G2055*D2055</f>
        <v>1.4</v>
      </c>
    </row>
    <row r="2056" spans="1:8">
      <c r="G2056" s="2" t="s">
        <v>534</v>
      </c>
      <c r="H2056" s="27">
        <f>TRUNC(SUM(H2055:H2055),2)</f>
        <v>1.4</v>
      </c>
    </row>
    <row r="2058" spans="1:8" ht="45">
      <c r="A2058" s="17" t="s">
        <v>389</v>
      </c>
      <c r="B2058" s="13" t="s">
        <v>390</v>
      </c>
      <c r="C2058" s="3" t="s">
        <v>3</v>
      </c>
    </row>
    <row r="2059" spans="1:8">
      <c r="A2059" s="18" t="s">
        <v>523</v>
      </c>
      <c r="B2059" s="14" t="s">
        <v>524</v>
      </c>
      <c r="C2059" s="5" t="s">
        <v>525</v>
      </c>
      <c r="D2059" s="5" t="s">
        <v>526</v>
      </c>
      <c r="E2059" s="6" t="s">
        <v>527</v>
      </c>
      <c r="F2059" s="6" t="s">
        <v>528</v>
      </c>
      <c r="G2059" s="6" t="s">
        <v>529</v>
      </c>
      <c r="H2059" s="23" t="s">
        <v>530</v>
      </c>
    </row>
    <row r="2060" spans="1:8">
      <c r="A2060" s="19" t="s">
        <v>587</v>
      </c>
      <c r="B2060" s="15" t="s">
        <v>588</v>
      </c>
      <c r="C2060" s="4" t="s">
        <v>13</v>
      </c>
      <c r="D2060" s="4">
        <v>15.46</v>
      </c>
      <c r="E2060" s="1">
        <v>0.14000000000000001</v>
      </c>
      <c r="F2060" s="1">
        <v>3</v>
      </c>
      <c r="G2060" s="1">
        <f>E2060*(1+F2060/100)</f>
        <v>0.14420000000000002</v>
      </c>
      <c r="H2060" s="22">
        <f>G2060*D2060</f>
        <v>2.2293320000000003</v>
      </c>
    </row>
    <row r="2061" spans="1:8">
      <c r="A2061" s="19" t="s">
        <v>543</v>
      </c>
      <c r="B2061" s="15" t="s">
        <v>544</v>
      </c>
      <c r="C2061" s="4" t="s">
        <v>13</v>
      </c>
      <c r="D2061" s="4">
        <v>10.49</v>
      </c>
      <c r="E2061" s="1">
        <v>0.14000000000000001</v>
      </c>
      <c r="F2061" s="1">
        <v>3</v>
      </c>
      <c r="G2061" s="1">
        <f>E2061*(1+F2061/100)</f>
        <v>0.14420000000000002</v>
      </c>
      <c r="H2061" s="22">
        <f>G2061*D2061</f>
        <v>1.5126580000000003</v>
      </c>
    </row>
    <row r="2062" spans="1:8">
      <c r="A2062" s="19" t="s">
        <v>1341</v>
      </c>
      <c r="B2062" s="15" t="s">
        <v>1342</v>
      </c>
      <c r="C2062" s="4" t="s">
        <v>6</v>
      </c>
      <c r="D2062" s="4">
        <v>5.22</v>
      </c>
      <c r="E2062" s="1">
        <v>0.35</v>
      </c>
      <c r="F2062" s="1">
        <v>0</v>
      </c>
      <c r="G2062" s="1">
        <f>E2062*(1+F2062/100)</f>
        <v>0.35</v>
      </c>
      <c r="H2062" s="22">
        <f>G2062*D2062</f>
        <v>1.8269999999999997</v>
      </c>
    </row>
    <row r="2063" spans="1:8">
      <c r="G2063" s="2" t="s">
        <v>534</v>
      </c>
      <c r="H2063" s="27">
        <f>TRUNC(SUM(H2060:H2062),2)</f>
        <v>5.56</v>
      </c>
    </row>
    <row r="2065" spans="1:8" ht="90">
      <c r="A2065" s="17" t="s">
        <v>399</v>
      </c>
      <c r="B2065" s="13" t="s">
        <v>400</v>
      </c>
      <c r="C2065" s="3" t="s">
        <v>6</v>
      </c>
    </row>
    <row r="2066" spans="1:8">
      <c r="A2066" s="18" t="s">
        <v>523</v>
      </c>
      <c r="B2066" s="14" t="s">
        <v>524</v>
      </c>
      <c r="C2066" s="5" t="s">
        <v>525</v>
      </c>
      <c r="D2066" s="5" t="s">
        <v>526</v>
      </c>
      <c r="E2066" s="6" t="s">
        <v>527</v>
      </c>
      <c r="F2066" s="6" t="s">
        <v>528</v>
      </c>
      <c r="G2066" s="6" t="s">
        <v>529</v>
      </c>
      <c r="H2066" s="23" t="s">
        <v>530</v>
      </c>
    </row>
    <row r="2067" spans="1:8">
      <c r="A2067" s="19" t="s">
        <v>563</v>
      </c>
      <c r="B2067" s="15" t="s">
        <v>564</v>
      </c>
      <c r="C2067" s="4" t="s">
        <v>13</v>
      </c>
      <c r="D2067" s="4">
        <v>14.36</v>
      </c>
      <c r="E2067" s="1">
        <v>1</v>
      </c>
      <c r="F2067" s="1">
        <v>3</v>
      </c>
      <c r="G2067" s="1">
        <f>E2067*(1+F2067/100)</f>
        <v>1.03</v>
      </c>
      <c r="H2067" s="22">
        <f>G2067*D2067</f>
        <v>14.790799999999999</v>
      </c>
    </row>
    <row r="2068" spans="1:8">
      <c r="A2068" s="19" t="s">
        <v>543</v>
      </c>
      <c r="B2068" s="15" t="s">
        <v>544</v>
      </c>
      <c r="C2068" s="4" t="s">
        <v>13</v>
      </c>
      <c r="D2068" s="4">
        <v>10.49</v>
      </c>
      <c r="E2068" s="1">
        <v>1</v>
      </c>
      <c r="F2068" s="1">
        <v>3</v>
      </c>
      <c r="G2068" s="1">
        <f>E2068*(1+F2068/100)</f>
        <v>1.03</v>
      </c>
      <c r="H2068" s="22">
        <f>G2068*D2068</f>
        <v>10.8047</v>
      </c>
    </row>
    <row r="2069" spans="1:8">
      <c r="A2069" s="19" t="s">
        <v>1343</v>
      </c>
      <c r="B2069" s="15" t="s">
        <v>1344</v>
      </c>
      <c r="C2069" s="4" t="s">
        <v>6</v>
      </c>
      <c r="D2069" s="4">
        <v>643.49</v>
      </c>
      <c r="E2069" s="1">
        <v>1</v>
      </c>
      <c r="F2069" s="1">
        <v>0</v>
      </c>
      <c r="G2069" s="1">
        <f>E2069*(1+F2069/100)</f>
        <v>1</v>
      </c>
      <c r="H2069" s="22">
        <f>G2069*D2069</f>
        <v>643.49</v>
      </c>
    </row>
    <row r="2070" spans="1:8">
      <c r="G2070" s="2" t="s">
        <v>534</v>
      </c>
      <c r="H2070" s="27">
        <f>TRUNC(SUM(H2067:H2069),2)</f>
        <v>669.08</v>
      </c>
    </row>
    <row r="2072" spans="1:8" ht="45">
      <c r="A2072" s="17" t="s">
        <v>421</v>
      </c>
      <c r="B2072" s="13" t="s">
        <v>422</v>
      </c>
      <c r="C2072" s="3" t="s">
        <v>3</v>
      </c>
    </row>
    <row r="2073" spans="1:8">
      <c r="A2073" s="18" t="s">
        <v>523</v>
      </c>
      <c r="B2073" s="14" t="s">
        <v>524</v>
      </c>
      <c r="C2073" s="5" t="s">
        <v>525</v>
      </c>
      <c r="D2073" s="5" t="s">
        <v>526</v>
      </c>
      <c r="E2073" s="6" t="s">
        <v>527</v>
      </c>
      <c r="F2073" s="6" t="s">
        <v>528</v>
      </c>
      <c r="G2073" s="6" t="s">
        <v>529</v>
      </c>
      <c r="H2073" s="23" t="s">
        <v>530</v>
      </c>
    </row>
    <row r="2074" spans="1:8">
      <c r="A2074" s="19" t="s">
        <v>565</v>
      </c>
      <c r="B2074" s="15" t="s">
        <v>566</v>
      </c>
      <c r="C2074" s="4" t="s">
        <v>13</v>
      </c>
      <c r="D2074" s="4">
        <v>15.46</v>
      </c>
      <c r="E2074" s="1">
        <v>0.28000000000000003</v>
      </c>
      <c r="F2074" s="1">
        <v>3</v>
      </c>
      <c r="G2074" s="1">
        <f>E2074*(1+F2074/100)</f>
        <v>0.28840000000000005</v>
      </c>
      <c r="H2074" s="22">
        <f>G2074*D2074</f>
        <v>4.4586640000000006</v>
      </c>
    </row>
    <row r="2075" spans="1:8">
      <c r="A2075" s="19" t="s">
        <v>543</v>
      </c>
      <c r="B2075" s="15" t="s">
        <v>544</v>
      </c>
      <c r="C2075" s="4" t="s">
        <v>13</v>
      </c>
      <c r="D2075" s="4">
        <v>10.49</v>
      </c>
      <c r="E2075" s="1">
        <v>0.28000000000000003</v>
      </c>
      <c r="F2075" s="1">
        <v>3</v>
      </c>
      <c r="G2075" s="1">
        <f>E2075*(1+F2075/100)</f>
        <v>0.28840000000000005</v>
      </c>
      <c r="H2075" s="22">
        <f>G2075*D2075</f>
        <v>3.0253160000000006</v>
      </c>
    </row>
    <row r="2076" spans="1:8">
      <c r="A2076" s="19" t="s">
        <v>589</v>
      </c>
      <c r="B2076" s="15" t="s">
        <v>590</v>
      </c>
      <c r="C2076" s="4" t="s">
        <v>3</v>
      </c>
      <c r="D2076" s="4">
        <v>37.92</v>
      </c>
      <c r="E2076" s="1">
        <v>1.05</v>
      </c>
      <c r="F2076" s="1">
        <v>0</v>
      </c>
      <c r="G2076" s="1">
        <f>E2076*(1+F2076/100)</f>
        <v>1.05</v>
      </c>
      <c r="H2076" s="22">
        <f>G2076*D2076</f>
        <v>39.816000000000003</v>
      </c>
    </row>
    <row r="2077" spans="1:8">
      <c r="G2077" s="2" t="s">
        <v>534</v>
      </c>
      <c r="H2077" s="27">
        <f>TRUNC(SUM(H2074:H2076),2)</f>
        <v>47.29</v>
      </c>
    </row>
    <row r="2079" spans="1:8" ht="45">
      <c r="A2079" s="17" t="s">
        <v>423</v>
      </c>
      <c r="B2079" s="13" t="s">
        <v>424</v>
      </c>
      <c r="C2079" s="3" t="s">
        <v>6</v>
      </c>
    </row>
    <row r="2080" spans="1:8">
      <c r="A2080" s="18" t="s">
        <v>523</v>
      </c>
      <c r="B2080" s="14" t="s">
        <v>524</v>
      </c>
      <c r="C2080" s="5" t="s">
        <v>525</v>
      </c>
      <c r="D2080" s="5" t="s">
        <v>526</v>
      </c>
      <c r="E2080" s="6" t="s">
        <v>527</v>
      </c>
      <c r="F2080" s="6" t="s">
        <v>528</v>
      </c>
      <c r="G2080" s="6" t="s">
        <v>529</v>
      </c>
      <c r="H2080" s="23" t="s">
        <v>530</v>
      </c>
    </row>
    <row r="2081" spans="1:8">
      <c r="A2081" s="19" t="s">
        <v>563</v>
      </c>
      <c r="B2081" s="15" t="s">
        <v>564</v>
      </c>
      <c r="C2081" s="4" t="s">
        <v>13</v>
      </c>
      <c r="D2081" s="4">
        <v>14.36</v>
      </c>
      <c r="E2081" s="1">
        <v>0.5</v>
      </c>
      <c r="F2081" s="1">
        <v>3</v>
      </c>
      <c r="G2081" s="1">
        <f>E2081*(1+F2081/100)</f>
        <v>0.51500000000000001</v>
      </c>
      <c r="H2081" s="22">
        <f>G2081*D2081</f>
        <v>7.3953999999999995</v>
      </c>
    </row>
    <row r="2082" spans="1:8">
      <c r="A2082" s="19" t="s">
        <v>543</v>
      </c>
      <c r="B2082" s="15" t="s">
        <v>544</v>
      </c>
      <c r="C2082" s="4" t="s">
        <v>13</v>
      </c>
      <c r="D2082" s="4">
        <v>10.49</v>
      </c>
      <c r="E2082" s="1">
        <v>0.5</v>
      </c>
      <c r="F2082" s="1">
        <v>3</v>
      </c>
      <c r="G2082" s="1">
        <f>E2082*(1+F2082/100)</f>
        <v>0.51500000000000001</v>
      </c>
      <c r="H2082" s="22">
        <f>G2082*D2082</f>
        <v>5.4023500000000002</v>
      </c>
    </row>
    <row r="2083" spans="1:8">
      <c r="A2083" s="19" t="s">
        <v>1345</v>
      </c>
      <c r="B2083" s="15" t="s">
        <v>1346</v>
      </c>
      <c r="C2083" s="4" t="s">
        <v>6</v>
      </c>
      <c r="D2083" s="4">
        <v>116.06</v>
      </c>
      <c r="E2083" s="1">
        <v>1</v>
      </c>
      <c r="F2083" s="1">
        <v>0</v>
      </c>
      <c r="G2083" s="1">
        <f>E2083*(1+F2083/100)</f>
        <v>1</v>
      </c>
      <c r="H2083" s="22">
        <f>G2083*D2083</f>
        <v>116.06</v>
      </c>
    </row>
    <row r="2084" spans="1:8">
      <c r="G2084" s="2" t="s">
        <v>534</v>
      </c>
      <c r="H2084" s="27">
        <f>TRUNC(SUM(H2081:H2083),2)</f>
        <v>128.85</v>
      </c>
    </row>
    <row r="2086" spans="1:8" ht="30">
      <c r="A2086" s="17" t="s">
        <v>425</v>
      </c>
      <c r="B2086" s="13" t="s">
        <v>426</v>
      </c>
      <c r="C2086" s="3" t="s">
        <v>6</v>
      </c>
    </row>
    <row r="2087" spans="1:8">
      <c r="A2087" s="18" t="s">
        <v>523</v>
      </c>
      <c r="B2087" s="14" t="s">
        <v>524</v>
      </c>
      <c r="C2087" s="5" t="s">
        <v>525</v>
      </c>
      <c r="D2087" s="5" t="s">
        <v>526</v>
      </c>
      <c r="E2087" s="6" t="s">
        <v>527</v>
      </c>
      <c r="F2087" s="6" t="s">
        <v>528</v>
      </c>
      <c r="G2087" s="6" t="s">
        <v>529</v>
      </c>
      <c r="H2087" s="23" t="s">
        <v>530</v>
      </c>
    </row>
    <row r="2088" spans="1:8">
      <c r="A2088" s="19" t="s">
        <v>563</v>
      </c>
      <c r="B2088" s="15" t="s">
        <v>564</v>
      </c>
      <c r="C2088" s="4" t="s">
        <v>13</v>
      </c>
      <c r="D2088" s="4">
        <v>14.36</v>
      </c>
      <c r="E2088" s="1">
        <v>0.5</v>
      </c>
      <c r="F2088" s="1">
        <v>3</v>
      </c>
      <c r="G2088" s="1">
        <f>E2088*(1+F2088/100)</f>
        <v>0.51500000000000001</v>
      </c>
      <c r="H2088" s="22">
        <f>G2088*D2088</f>
        <v>7.3953999999999995</v>
      </c>
    </row>
    <row r="2089" spans="1:8">
      <c r="A2089" s="19" t="s">
        <v>543</v>
      </c>
      <c r="B2089" s="15" t="s">
        <v>544</v>
      </c>
      <c r="C2089" s="4" t="s">
        <v>13</v>
      </c>
      <c r="D2089" s="4">
        <v>10.49</v>
      </c>
      <c r="E2089" s="1">
        <v>0.5</v>
      </c>
      <c r="F2089" s="1">
        <v>3</v>
      </c>
      <c r="G2089" s="1">
        <f>E2089*(1+F2089/100)</f>
        <v>0.51500000000000001</v>
      </c>
      <c r="H2089" s="22">
        <f>G2089*D2089</f>
        <v>5.4023500000000002</v>
      </c>
    </row>
    <row r="2090" spans="1:8">
      <c r="A2090" s="19" t="s">
        <v>1347</v>
      </c>
      <c r="B2090" s="15" t="s">
        <v>1348</v>
      </c>
      <c r="C2090" s="4" t="s">
        <v>6</v>
      </c>
      <c r="D2090" s="4">
        <v>331.36</v>
      </c>
      <c r="E2090" s="1">
        <v>1</v>
      </c>
      <c r="F2090" s="1">
        <v>0</v>
      </c>
      <c r="G2090" s="1">
        <f>E2090*(1+F2090/100)</f>
        <v>1</v>
      </c>
      <c r="H2090" s="22">
        <f>G2090*D2090</f>
        <v>331.36</v>
      </c>
    </row>
    <row r="2091" spans="1:8">
      <c r="G2091" s="2" t="s">
        <v>534</v>
      </c>
      <c r="H2091" s="27">
        <f>TRUNC(SUM(H2088:H2090),2)</f>
        <v>344.15</v>
      </c>
    </row>
    <row r="2093" spans="1:8" ht="45">
      <c r="A2093" s="17" t="s">
        <v>413</v>
      </c>
      <c r="B2093" s="13" t="s">
        <v>414</v>
      </c>
      <c r="C2093" s="3" t="s">
        <v>6</v>
      </c>
    </row>
    <row r="2094" spans="1:8">
      <c r="A2094" s="18" t="s">
        <v>523</v>
      </c>
      <c r="B2094" s="14" t="s">
        <v>524</v>
      </c>
      <c r="C2094" s="5" t="s">
        <v>525</v>
      </c>
      <c r="D2094" s="5" t="s">
        <v>526</v>
      </c>
      <c r="E2094" s="6" t="s">
        <v>527</v>
      </c>
      <c r="F2094" s="6" t="s">
        <v>528</v>
      </c>
      <c r="G2094" s="6" t="s">
        <v>529</v>
      </c>
      <c r="H2094" s="23" t="s">
        <v>530</v>
      </c>
    </row>
    <row r="2095" spans="1:8">
      <c r="A2095" s="19" t="s">
        <v>587</v>
      </c>
      <c r="B2095" s="15" t="s">
        <v>588</v>
      </c>
      <c r="C2095" s="4" t="s">
        <v>13</v>
      </c>
      <c r="D2095" s="4">
        <v>15.46</v>
      </c>
      <c r="E2095" s="1">
        <v>8</v>
      </c>
      <c r="F2095" s="1">
        <v>3</v>
      </c>
      <c r="G2095" s="1">
        <f t="shared" ref="G2095:G2102" si="101">E2095*(1+F2095/100)</f>
        <v>8.24</v>
      </c>
      <c r="H2095" s="22">
        <f t="shared" ref="H2095:H2102" si="102">G2095*D2095</f>
        <v>127.39040000000001</v>
      </c>
    </row>
    <row r="2096" spans="1:8">
      <c r="A2096" s="19" t="s">
        <v>543</v>
      </c>
      <c r="B2096" s="15" t="s">
        <v>544</v>
      </c>
      <c r="C2096" s="4" t="s">
        <v>13</v>
      </c>
      <c r="D2096" s="4">
        <v>10.49</v>
      </c>
      <c r="E2096" s="1">
        <v>8</v>
      </c>
      <c r="F2096" s="1">
        <v>3</v>
      </c>
      <c r="G2096" s="1">
        <f t="shared" si="101"/>
        <v>8.24</v>
      </c>
      <c r="H2096" s="22">
        <f t="shared" si="102"/>
        <v>86.437600000000003</v>
      </c>
    </row>
    <row r="2097" spans="1:8">
      <c r="A2097" s="19" t="s">
        <v>1349</v>
      </c>
      <c r="B2097" s="15" t="s">
        <v>1350</v>
      </c>
      <c r="C2097" s="4" t="s">
        <v>112</v>
      </c>
      <c r="D2097" s="4">
        <v>4.37</v>
      </c>
      <c r="E2097" s="1">
        <v>0.35</v>
      </c>
      <c r="F2097" s="1">
        <v>0</v>
      </c>
      <c r="G2097" s="1">
        <f t="shared" si="101"/>
        <v>0.35</v>
      </c>
      <c r="H2097" s="22">
        <f t="shared" si="102"/>
        <v>1.5294999999999999</v>
      </c>
    </row>
    <row r="2098" spans="1:8">
      <c r="A2098" s="19" t="s">
        <v>1226</v>
      </c>
      <c r="B2098" s="15" t="s">
        <v>1227</v>
      </c>
      <c r="C2098" s="4" t="s">
        <v>6</v>
      </c>
      <c r="D2098" s="4">
        <v>0.51</v>
      </c>
      <c r="E2098" s="1">
        <v>4</v>
      </c>
      <c r="F2098" s="1">
        <v>0</v>
      </c>
      <c r="G2098" s="1">
        <f t="shared" si="101"/>
        <v>4</v>
      </c>
      <c r="H2098" s="22">
        <f t="shared" si="102"/>
        <v>2.04</v>
      </c>
    </row>
    <row r="2099" spans="1:8">
      <c r="A2099" s="19" t="s">
        <v>615</v>
      </c>
      <c r="B2099" s="15" t="s">
        <v>616</v>
      </c>
      <c r="C2099" s="4" t="s">
        <v>6</v>
      </c>
      <c r="D2099" s="4">
        <v>3.45</v>
      </c>
      <c r="E2099" s="1">
        <v>5</v>
      </c>
      <c r="F2099" s="1">
        <v>0</v>
      </c>
      <c r="G2099" s="1">
        <f t="shared" si="101"/>
        <v>5</v>
      </c>
      <c r="H2099" s="22">
        <f t="shared" si="102"/>
        <v>17.25</v>
      </c>
    </row>
    <row r="2100" spans="1:8">
      <c r="A2100" s="19" t="s">
        <v>1272</v>
      </c>
      <c r="B2100" s="15" t="s">
        <v>1273</v>
      </c>
      <c r="C2100" s="4" t="s">
        <v>6</v>
      </c>
      <c r="D2100" s="4">
        <v>0.2</v>
      </c>
      <c r="E2100" s="1">
        <v>4</v>
      </c>
      <c r="F2100" s="1">
        <v>0</v>
      </c>
      <c r="G2100" s="1">
        <f t="shared" si="101"/>
        <v>4</v>
      </c>
      <c r="H2100" s="22">
        <f t="shared" si="102"/>
        <v>0.8</v>
      </c>
    </row>
    <row r="2101" spans="1:8">
      <c r="A2101" s="19" t="s">
        <v>1351</v>
      </c>
      <c r="B2101" s="15" t="s">
        <v>1352</v>
      </c>
      <c r="C2101" s="4" t="s">
        <v>6</v>
      </c>
      <c r="D2101" s="4">
        <v>0.75</v>
      </c>
      <c r="E2101" s="1">
        <v>1</v>
      </c>
      <c r="F2101" s="1">
        <v>0</v>
      </c>
      <c r="G2101" s="1">
        <f t="shared" si="101"/>
        <v>1</v>
      </c>
      <c r="H2101" s="22">
        <f t="shared" si="102"/>
        <v>0.75</v>
      </c>
    </row>
    <row r="2102" spans="1:8">
      <c r="A2102" s="19" t="s">
        <v>1353</v>
      </c>
      <c r="B2102" s="15" t="s">
        <v>1354</v>
      </c>
      <c r="C2102" s="4" t="s">
        <v>6</v>
      </c>
      <c r="D2102" s="4">
        <v>0.26</v>
      </c>
      <c r="E2102" s="1">
        <v>1</v>
      </c>
      <c r="F2102" s="1">
        <v>0</v>
      </c>
      <c r="G2102" s="1">
        <f t="shared" si="101"/>
        <v>1</v>
      </c>
      <c r="H2102" s="22">
        <f t="shared" si="102"/>
        <v>0.26</v>
      </c>
    </row>
    <row r="2103" spans="1:8">
      <c r="G2103" s="2" t="s">
        <v>534</v>
      </c>
      <c r="H2103" s="27">
        <f>TRUNC(SUM(H2095:H2102),2)</f>
        <v>236.45</v>
      </c>
    </row>
    <row r="2105" spans="1:8" ht="45">
      <c r="A2105" s="17" t="s">
        <v>415</v>
      </c>
      <c r="B2105" s="13" t="s">
        <v>416</v>
      </c>
      <c r="C2105" s="3" t="s">
        <v>6</v>
      </c>
    </row>
    <row r="2106" spans="1:8">
      <c r="A2106" s="18" t="s">
        <v>523</v>
      </c>
      <c r="B2106" s="14" t="s">
        <v>524</v>
      </c>
      <c r="C2106" s="5" t="s">
        <v>525</v>
      </c>
      <c r="D2106" s="5" t="s">
        <v>526</v>
      </c>
      <c r="E2106" s="6" t="s">
        <v>527</v>
      </c>
      <c r="F2106" s="6" t="s">
        <v>528</v>
      </c>
      <c r="G2106" s="6" t="s">
        <v>529</v>
      </c>
      <c r="H2106" s="23" t="s">
        <v>530</v>
      </c>
    </row>
    <row r="2107" spans="1:8">
      <c r="A2107" s="19" t="s">
        <v>587</v>
      </c>
      <c r="B2107" s="15" t="s">
        <v>588</v>
      </c>
      <c r="C2107" s="4" t="s">
        <v>13</v>
      </c>
      <c r="D2107" s="4">
        <v>15.46</v>
      </c>
      <c r="E2107" s="1">
        <v>0.7</v>
      </c>
      <c r="F2107" s="1">
        <v>3</v>
      </c>
      <c r="G2107" s="1">
        <f>E2107*(1+F2107/100)</f>
        <v>0.72099999999999997</v>
      </c>
      <c r="H2107" s="22">
        <f>G2107*D2107</f>
        <v>11.146660000000001</v>
      </c>
    </row>
    <row r="2108" spans="1:8">
      <c r="A2108" s="19" t="s">
        <v>1355</v>
      </c>
      <c r="B2108" s="15" t="s">
        <v>1356</v>
      </c>
      <c r="C2108" s="4" t="s">
        <v>6</v>
      </c>
      <c r="D2108" s="4">
        <v>15.57</v>
      </c>
      <c r="E2108" s="1">
        <v>1</v>
      </c>
      <c r="F2108" s="1">
        <v>0</v>
      </c>
      <c r="G2108" s="1">
        <f>E2108*(1+F2108/100)</f>
        <v>1</v>
      </c>
      <c r="H2108" s="22">
        <f>G2108*D2108</f>
        <v>15.57</v>
      </c>
    </row>
    <row r="2109" spans="1:8">
      <c r="G2109" s="2" t="s">
        <v>534</v>
      </c>
      <c r="H2109" s="27">
        <f>TRUNC(SUM(H2107:H2108),2)</f>
        <v>26.71</v>
      </c>
    </row>
    <row r="2111" spans="1:8" ht="45">
      <c r="A2111" s="17" t="s">
        <v>409</v>
      </c>
      <c r="B2111" s="13" t="s">
        <v>410</v>
      </c>
      <c r="C2111" s="3" t="s">
        <v>3</v>
      </c>
    </row>
    <row r="2112" spans="1:8">
      <c r="A2112" s="18" t="s">
        <v>523</v>
      </c>
      <c r="B2112" s="14" t="s">
        <v>524</v>
      </c>
      <c r="C2112" s="5" t="s">
        <v>525</v>
      </c>
      <c r="D2112" s="5" t="s">
        <v>526</v>
      </c>
      <c r="E2112" s="6" t="s">
        <v>527</v>
      </c>
      <c r="F2112" s="6" t="s">
        <v>528</v>
      </c>
      <c r="G2112" s="6" t="s">
        <v>529</v>
      </c>
      <c r="H2112" s="23" t="s">
        <v>530</v>
      </c>
    </row>
    <row r="2113" spans="1:8">
      <c r="A2113" s="19" t="s">
        <v>587</v>
      </c>
      <c r="B2113" s="15" t="s">
        <v>588</v>
      </c>
      <c r="C2113" s="4" t="s">
        <v>13</v>
      </c>
      <c r="D2113" s="4">
        <v>15.46</v>
      </c>
      <c r="E2113" s="1">
        <v>0.08</v>
      </c>
      <c r="F2113" s="1">
        <v>3</v>
      </c>
      <c r="G2113" s="1">
        <f>E2113*(1+F2113/100)</f>
        <v>8.2400000000000001E-2</v>
      </c>
      <c r="H2113" s="22">
        <f>G2113*D2113</f>
        <v>1.2739040000000001</v>
      </c>
    </row>
    <row r="2114" spans="1:8">
      <c r="A2114" s="19" t="s">
        <v>543</v>
      </c>
      <c r="B2114" s="15" t="s">
        <v>544</v>
      </c>
      <c r="C2114" s="4" t="s">
        <v>13</v>
      </c>
      <c r="D2114" s="4">
        <v>10.49</v>
      </c>
      <c r="E2114" s="1">
        <v>0.08</v>
      </c>
      <c r="F2114" s="1">
        <v>3</v>
      </c>
      <c r="G2114" s="1">
        <f>E2114*(1+F2114/100)</f>
        <v>8.2400000000000001E-2</v>
      </c>
      <c r="H2114" s="22">
        <f>G2114*D2114</f>
        <v>0.86437600000000003</v>
      </c>
    </row>
    <row r="2115" spans="1:8">
      <c r="A2115" s="19" t="s">
        <v>1357</v>
      </c>
      <c r="B2115" s="15" t="s">
        <v>1358</v>
      </c>
      <c r="C2115" s="4" t="s">
        <v>3</v>
      </c>
      <c r="D2115" s="4">
        <v>6.3921000000000001</v>
      </c>
      <c r="E2115" s="1">
        <v>1</v>
      </c>
      <c r="F2115" s="1">
        <v>0</v>
      </c>
      <c r="G2115" s="1">
        <f>E2115*(1+F2115/100)</f>
        <v>1</v>
      </c>
      <c r="H2115" s="22">
        <f>G2115*D2115</f>
        <v>6.3921000000000001</v>
      </c>
    </row>
    <row r="2116" spans="1:8">
      <c r="G2116" s="2" t="s">
        <v>534</v>
      </c>
      <c r="H2116" s="27">
        <f>TRUNC(SUM(H2113:H2115),2)</f>
        <v>8.5299999999999994</v>
      </c>
    </row>
    <row r="2118" spans="1:8" ht="30">
      <c r="A2118" s="17" t="s">
        <v>411</v>
      </c>
      <c r="B2118" s="13" t="s">
        <v>412</v>
      </c>
      <c r="C2118" s="3" t="s">
        <v>3</v>
      </c>
    </row>
    <row r="2119" spans="1:8">
      <c r="A2119" s="18" t="s">
        <v>523</v>
      </c>
      <c r="B2119" s="14" t="s">
        <v>524</v>
      </c>
      <c r="C2119" s="5" t="s">
        <v>525</v>
      </c>
      <c r="D2119" s="5" t="s">
        <v>526</v>
      </c>
      <c r="E2119" s="6" t="s">
        <v>527</v>
      </c>
      <c r="F2119" s="6" t="s">
        <v>528</v>
      </c>
      <c r="G2119" s="6" t="s">
        <v>529</v>
      </c>
      <c r="H2119" s="23" t="s">
        <v>530</v>
      </c>
    </row>
    <row r="2120" spans="1:8">
      <c r="A2120" s="19" t="s">
        <v>587</v>
      </c>
      <c r="B2120" s="15" t="s">
        <v>588</v>
      </c>
      <c r="C2120" s="4" t="s">
        <v>13</v>
      </c>
      <c r="D2120" s="4">
        <v>15.46</v>
      </c>
      <c r="E2120" s="1">
        <v>0.08</v>
      </c>
      <c r="F2120" s="1">
        <v>3</v>
      </c>
      <c r="G2120" s="1">
        <f>E2120*(1+F2120/100)</f>
        <v>8.2400000000000001E-2</v>
      </c>
      <c r="H2120" s="22">
        <f>G2120*D2120</f>
        <v>1.2739040000000001</v>
      </c>
    </row>
    <row r="2121" spans="1:8">
      <c r="A2121" s="19" t="s">
        <v>543</v>
      </c>
      <c r="B2121" s="15" t="s">
        <v>544</v>
      </c>
      <c r="C2121" s="4" t="s">
        <v>13</v>
      </c>
      <c r="D2121" s="4">
        <v>10.49</v>
      </c>
      <c r="E2121" s="1">
        <v>0.08</v>
      </c>
      <c r="F2121" s="1">
        <v>3</v>
      </c>
      <c r="G2121" s="1">
        <f>E2121*(1+F2121/100)</f>
        <v>8.2400000000000001E-2</v>
      </c>
      <c r="H2121" s="22">
        <f>G2121*D2121</f>
        <v>0.86437600000000003</v>
      </c>
    </row>
    <row r="2122" spans="1:8">
      <c r="A2122" s="19" t="s">
        <v>1359</v>
      </c>
      <c r="B2122" s="15" t="s">
        <v>1360</v>
      </c>
      <c r="C2122" s="4" t="s">
        <v>3</v>
      </c>
      <c r="D2122" s="4">
        <v>3.7507999999999999</v>
      </c>
      <c r="E2122" s="1">
        <v>1</v>
      </c>
      <c r="F2122" s="1">
        <v>0</v>
      </c>
      <c r="G2122" s="1">
        <f>E2122*(1+F2122/100)</f>
        <v>1</v>
      </c>
      <c r="H2122" s="22">
        <f>G2122*D2122</f>
        <v>3.7507999999999999</v>
      </c>
    </row>
    <row r="2123" spans="1:8">
      <c r="G2123" s="2" t="s">
        <v>534</v>
      </c>
      <c r="H2123" s="27">
        <f>TRUNC(SUM(H2120:H2122),2)</f>
        <v>5.88</v>
      </c>
    </row>
    <row r="2125" spans="1:8" ht="60">
      <c r="A2125" s="17" t="s">
        <v>417</v>
      </c>
      <c r="B2125" s="13" t="s">
        <v>418</v>
      </c>
      <c r="C2125" s="3" t="s">
        <v>3</v>
      </c>
    </row>
    <row r="2126" spans="1:8">
      <c r="A2126" s="18" t="s">
        <v>523</v>
      </c>
      <c r="B2126" s="14" t="s">
        <v>524</v>
      </c>
      <c r="C2126" s="5" t="s">
        <v>525</v>
      </c>
      <c r="D2126" s="5" t="s">
        <v>526</v>
      </c>
      <c r="E2126" s="6" t="s">
        <v>527</v>
      </c>
      <c r="F2126" s="6" t="s">
        <v>528</v>
      </c>
      <c r="G2126" s="6" t="s">
        <v>529</v>
      </c>
      <c r="H2126" s="23" t="s">
        <v>530</v>
      </c>
    </row>
    <row r="2127" spans="1:8">
      <c r="A2127" s="19" t="s">
        <v>587</v>
      </c>
      <c r="B2127" s="15" t="s">
        <v>588</v>
      </c>
      <c r="C2127" s="4" t="s">
        <v>13</v>
      </c>
      <c r="D2127" s="4">
        <v>15.46</v>
      </c>
      <c r="E2127" s="1">
        <v>1</v>
      </c>
      <c r="F2127" s="1">
        <v>3</v>
      </c>
      <c r="G2127" s="1">
        <f t="shared" ref="G2127:G2136" si="103">E2127*(1+F2127/100)</f>
        <v>1.03</v>
      </c>
      <c r="H2127" s="22">
        <f t="shared" ref="H2127:H2136" si="104">G2127*D2127</f>
        <v>15.923800000000002</v>
      </c>
    </row>
    <row r="2128" spans="1:8">
      <c r="A2128" s="19" t="s">
        <v>543</v>
      </c>
      <c r="B2128" s="15" t="s">
        <v>544</v>
      </c>
      <c r="C2128" s="4" t="s">
        <v>13</v>
      </c>
      <c r="D2128" s="4">
        <v>10.49</v>
      </c>
      <c r="E2128" s="1">
        <v>1</v>
      </c>
      <c r="F2128" s="1">
        <v>3</v>
      </c>
      <c r="G2128" s="1">
        <f t="shared" si="103"/>
        <v>1.03</v>
      </c>
      <c r="H2128" s="22">
        <f t="shared" si="104"/>
        <v>10.8047</v>
      </c>
    </row>
    <row r="2129" spans="1:8">
      <c r="A2129" s="19" t="s">
        <v>1278</v>
      </c>
      <c r="B2129" s="15" t="s">
        <v>1279</v>
      </c>
      <c r="C2129" s="4" t="s">
        <v>6</v>
      </c>
      <c r="D2129" s="4">
        <v>18.21</v>
      </c>
      <c r="E2129" s="1">
        <v>1.3299999999999999E-2</v>
      </c>
      <c r="F2129" s="1">
        <v>20</v>
      </c>
      <c r="G2129" s="1">
        <f t="shared" si="103"/>
        <v>1.5959999999999998E-2</v>
      </c>
      <c r="H2129" s="22">
        <f t="shared" si="104"/>
        <v>0.29063159999999999</v>
      </c>
    </row>
    <row r="2130" spans="1:8">
      <c r="A2130" s="19" t="s">
        <v>1280</v>
      </c>
      <c r="B2130" s="15" t="s">
        <v>1281</v>
      </c>
      <c r="C2130" s="4" t="s">
        <v>6</v>
      </c>
      <c r="D2130" s="4">
        <v>0.04</v>
      </c>
      <c r="E2130" s="1">
        <v>2.66</v>
      </c>
      <c r="F2130" s="1">
        <v>20</v>
      </c>
      <c r="G2130" s="1">
        <f t="shared" si="103"/>
        <v>3.1920000000000002</v>
      </c>
      <c r="H2130" s="22">
        <f t="shared" si="104"/>
        <v>0.12768000000000002</v>
      </c>
    </row>
    <row r="2131" spans="1:8">
      <c r="A2131" s="19" t="s">
        <v>1282</v>
      </c>
      <c r="B2131" s="15" t="s">
        <v>1283</v>
      </c>
      <c r="C2131" s="4" t="s">
        <v>6</v>
      </c>
      <c r="D2131" s="4">
        <v>4.17</v>
      </c>
      <c r="E2131" s="1">
        <v>0.66600000000000004</v>
      </c>
      <c r="F2131" s="1">
        <v>20</v>
      </c>
      <c r="G2131" s="1">
        <f t="shared" si="103"/>
        <v>0.79920000000000002</v>
      </c>
      <c r="H2131" s="22">
        <f t="shared" si="104"/>
        <v>3.3326639999999998</v>
      </c>
    </row>
    <row r="2132" spans="1:8">
      <c r="A2132" s="19" t="s">
        <v>1284</v>
      </c>
      <c r="B2132" s="15" t="s">
        <v>1285</v>
      </c>
      <c r="C2132" s="4" t="s">
        <v>6</v>
      </c>
      <c r="D2132" s="4">
        <v>0.31</v>
      </c>
      <c r="E2132" s="1">
        <v>1.33</v>
      </c>
      <c r="F2132" s="1">
        <v>20</v>
      </c>
      <c r="G2132" s="1">
        <f t="shared" si="103"/>
        <v>1.5960000000000001</v>
      </c>
      <c r="H2132" s="22">
        <f t="shared" si="104"/>
        <v>0.49476000000000003</v>
      </c>
    </row>
    <row r="2133" spans="1:8">
      <c r="A2133" s="19" t="s">
        <v>1286</v>
      </c>
      <c r="B2133" s="15" t="s">
        <v>1287</v>
      </c>
      <c r="C2133" s="4" t="s">
        <v>6</v>
      </c>
      <c r="D2133" s="4">
        <v>0.03</v>
      </c>
      <c r="E2133" s="1">
        <v>2.66</v>
      </c>
      <c r="F2133" s="1">
        <v>20</v>
      </c>
      <c r="G2133" s="1">
        <f t="shared" si="103"/>
        <v>3.1920000000000002</v>
      </c>
      <c r="H2133" s="22">
        <f t="shared" si="104"/>
        <v>9.5759999999999998E-2</v>
      </c>
    </row>
    <row r="2134" spans="1:8">
      <c r="A2134" s="19" t="s">
        <v>1361</v>
      </c>
      <c r="B2134" s="15" t="s">
        <v>1362</v>
      </c>
      <c r="C2134" s="4" t="s">
        <v>6</v>
      </c>
      <c r="D2134" s="4">
        <v>58.46</v>
      </c>
      <c r="E2134" s="1">
        <v>0.33</v>
      </c>
      <c r="F2134" s="1">
        <v>20</v>
      </c>
      <c r="G2134" s="1">
        <f t="shared" si="103"/>
        <v>0.39600000000000002</v>
      </c>
      <c r="H2134" s="22">
        <f t="shared" si="104"/>
        <v>23.150160000000003</v>
      </c>
    </row>
    <row r="2135" spans="1:8">
      <c r="A2135" s="19" t="s">
        <v>1363</v>
      </c>
      <c r="B2135" s="15" t="s">
        <v>1364</v>
      </c>
      <c r="C2135" s="4" t="s">
        <v>6</v>
      </c>
      <c r="D2135" s="4">
        <v>3.47</v>
      </c>
      <c r="E2135" s="1">
        <v>0.66600000000000004</v>
      </c>
      <c r="F2135" s="1">
        <v>20</v>
      </c>
      <c r="G2135" s="1">
        <f t="shared" si="103"/>
        <v>0.79920000000000002</v>
      </c>
      <c r="H2135" s="22">
        <f t="shared" si="104"/>
        <v>2.7732240000000004</v>
      </c>
    </row>
    <row r="2136" spans="1:8">
      <c r="A2136" s="19" t="s">
        <v>1365</v>
      </c>
      <c r="B2136" s="15" t="s">
        <v>532</v>
      </c>
      <c r="C2136" s="4" t="s">
        <v>0</v>
      </c>
      <c r="D2136" s="4">
        <v>29.33</v>
      </c>
      <c r="E2136" s="1">
        <v>0.33</v>
      </c>
      <c r="F2136" s="1">
        <v>20</v>
      </c>
      <c r="G2136" s="1">
        <f t="shared" si="103"/>
        <v>0.39600000000000002</v>
      </c>
      <c r="H2136" s="22">
        <f t="shared" si="104"/>
        <v>11.61468</v>
      </c>
    </row>
    <row r="2137" spans="1:8">
      <c r="G2137" s="2" t="s">
        <v>534</v>
      </c>
      <c r="H2137" s="27">
        <f>TRUNC(SUM(H2127:H2136),2)</f>
        <v>68.599999999999994</v>
      </c>
    </row>
    <row r="2139" spans="1:8" ht="45">
      <c r="A2139" s="17" t="s">
        <v>389</v>
      </c>
      <c r="B2139" s="13" t="s">
        <v>390</v>
      </c>
      <c r="C2139" s="3" t="s">
        <v>3</v>
      </c>
    </row>
    <row r="2140" spans="1:8">
      <c r="A2140" s="18" t="s">
        <v>523</v>
      </c>
      <c r="B2140" s="14" t="s">
        <v>524</v>
      </c>
      <c r="C2140" s="5" t="s">
        <v>525</v>
      </c>
      <c r="D2140" s="5" t="s">
        <v>526</v>
      </c>
      <c r="E2140" s="6" t="s">
        <v>527</v>
      </c>
      <c r="F2140" s="6" t="s">
        <v>528</v>
      </c>
      <c r="G2140" s="6" t="s">
        <v>529</v>
      </c>
      <c r="H2140" s="23" t="s">
        <v>530</v>
      </c>
    </row>
    <row r="2141" spans="1:8">
      <c r="A2141" s="19" t="s">
        <v>587</v>
      </c>
      <c r="B2141" s="15" t="s">
        <v>588</v>
      </c>
      <c r="C2141" s="4" t="s">
        <v>13</v>
      </c>
      <c r="D2141" s="4">
        <v>15.46</v>
      </c>
      <c r="E2141" s="1">
        <v>0.14000000000000001</v>
      </c>
      <c r="F2141" s="1">
        <v>3</v>
      </c>
      <c r="G2141" s="1">
        <f>E2141*(1+F2141/100)</f>
        <v>0.14420000000000002</v>
      </c>
      <c r="H2141" s="22">
        <f>G2141*D2141</f>
        <v>2.2293320000000003</v>
      </c>
    </row>
    <row r="2142" spans="1:8">
      <c r="A2142" s="19" t="s">
        <v>543</v>
      </c>
      <c r="B2142" s="15" t="s">
        <v>544</v>
      </c>
      <c r="C2142" s="4" t="s">
        <v>13</v>
      </c>
      <c r="D2142" s="4">
        <v>10.49</v>
      </c>
      <c r="E2142" s="1">
        <v>0.14000000000000001</v>
      </c>
      <c r="F2142" s="1">
        <v>3</v>
      </c>
      <c r="G2142" s="1">
        <f>E2142*(1+F2142/100)</f>
        <v>0.14420000000000002</v>
      </c>
      <c r="H2142" s="22">
        <f>G2142*D2142</f>
        <v>1.5126580000000003</v>
      </c>
    </row>
    <row r="2143" spans="1:8">
      <c r="A2143" s="19" t="s">
        <v>1341</v>
      </c>
      <c r="B2143" s="15" t="s">
        <v>1342</v>
      </c>
      <c r="C2143" s="4" t="s">
        <v>6</v>
      </c>
      <c r="D2143" s="4">
        <v>5.22</v>
      </c>
      <c r="E2143" s="1">
        <v>0.35</v>
      </c>
      <c r="F2143" s="1">
        <v>0</v>
      </c>
      <c r="G2143" s="1">
        <f>E2143*(1+F2143/100)</f>
        <v>0.35</v>
      </c>
      <c r="H2143" s="22">
        <f>G2143*D2143</f>
        <v>1.8269999999999997</v>
      </c>
    </row>
    <row r="2144" spans="1:8">
      <c r="G2144" s="2" t="s">
        <v>534</v>
      </c>
      <c r="H2144" s="27">
        <f>TRUNC(SUM(H2141:H2143),2)</f>
        <v>5.56</v>
      </c>
    </row>
    <row r="2146" spans="1:8" ht="45">
      <c r="A2146" s="17" t="s">
        <v>456</v>
      </c>
      <c r="B2146" s="13" t="s">
        <v>457</v>
      </c>
      <c r="C2146" s="3" t="s">
        <v>6</v>
      </c>
    </row>
    <row r="2147" spans="1:8">
      <c r="A2147" s="18" t="s">
        <v>523</v>
      </c>
      <c r="B2147" s="14" t="s">
        <v>524</v>
      </c>
      <c r="C2147" s="5" t="s">
        <v>525</v>
      </c>
      <c r="D2147" s="5" t="s">
        <v>526</v>
      </c>
      <c r="E2147" s="6" t="s">
        <v>527</v>
      </c>
      <c r="F2147" s="6" t="s">
        <v>528</v>
      </c>
      <c r="G2147" s="6" t="s">
        <v>529</v>
      </c>
      <c r="H2147" s="23" t="s">
        <v>530</v>
      </c>
    </row>
    <row r="2148" spans="1:8">
      <c r="A2148" s="19" t="s">
        <v>587</v>
      </c>
      <c r="B2148" s="15" t="s">
        <v>588</v>
      </c>
      <c r="C2148" s="4" t="s">
        <v>13</v>
      </c>
      <c r="D2148" s="4">
        <v>15.46</v>
      </c>
      <c r="E2148" s="1">
        <v>0.85</v>
      </c>
      <c r="F2148" s="1">
        <v>3</v>
      </c>
      <c r="G2148" s="1">
        <f>E2148*(1+F2148/100)</f>
        <v>0.87549999999999994</v>
      </c>
      <c r="H2148" s="22">
        <f>G2148*D2148</f>
        <v>13.53523</v>
      </c>
    </row>
    <row r="2149" spans="1:8">
      <c r="A2149" s="19" t="s">
        <v>1366</v>
      </c>
      <c r="B2149" s="15" t="s">
        <v>1367</v>
      </c>
      <c r="C2149" s="4" t="s">
        <v>6</v>
      </c>
      <c r="D2149" s="4">
        <v>183.23</v>
      </c>
      <c r="E2149" s="1">
        <v>1</v>
      </c>
      <c r="F2149" s="1">
        <v>0</v>
      </c>
      <c r="G2149" s="1">
        <f>E2149*(1+F2149/100)</f>
        <v>1</v>
      </c>
      <c r="H2149" s="22">
        <f>G2149*D2149</f>
        <v>183.23</v>
      </c>
    </row>
    <row r="2150" spans="1:8">
      <c r="G2150" s="2" t="s">
        <v>534</v>
      </c>
      <c r="H2150" s="27">
        <f>TRUNC(SUM(H2148:H2149),2)</f>
        <v>196.76</v>
      </c>
    </row>
    <row r="2152" spans="1:8" ht="45">
      <c r="A2152" s="17" t="s">
        <v>516</v>
      </c>
      <c r="B2152" s="13" t="s">
        <v>517</v>
      </c>
      <c r="C2152" s="3" t="s">
        <v>458</v>
      </c>
    </row>
    <row r="2153" spans="1:8">
      <c r="A2153" s="18" t="s">
        <v>523</v>
      </c>
      <c r="B2153" s="14" t="s">
        <v>524</v>
      </c>
      <c r="C2153" s="5" t="s">
        <v>525</v>
      </c>
      <c r="D2153" s="5" t="s">
        <v>526</v>
      </c>
      <c r="E2153" s="6" t="s">
        <v>527</v>
      </c>
      <c r="F2153" s="6" t="s">
        <v>528</v>
      </c>
      <c r="G2153" s="6" t="s">
        <v>529</v>
      </c>
      <c r="H2153" s="23" t="s">
        <v>530</v>
      </c>
    </row>
    <row r="2154" spans="1:8">
      <c r="A2154" s="19" t="s">
        <v>1368</v>
      </c>
      <c r="B2154" s="15" t="s">
        <v>532</v>
      </c>
      <c r="C2154" s="4" t="s">
        <v>0</v>
      </c>
      <c r="D2154" s="4">
        <v>164927.20000000001</v>
      </c>
      <c r="E2154" s="1">
        <v>6.3899999999999998E-2</v>
      </c>
      <c r="F2154" s="1">
        <v>0</v>
      </c>
      <c r="G2154" s="1">
        <f>E2154*(1+F2154/100)</f>
        <v>6.3899999999999998E-2</v>
      </c>
      <c r="H2154" s="22">
        <f>G2154*D2154</f>
        <v>10538.84808</v>
      </c>
    </row>
    <row r="2155" spans="1:8">
      <c r="G2155" s="2" t="s">
        <v>534</v>
      </c>
      <c r="H2155" s="27">
        <f>TRUNC(SUM(H2154:H2154),2)</f>
        <v>10538.84</v>
      </c>
    </row>
    <row r="2157" spans="1:8" ht="90">
      <c r="A2157" s="17" t="s">
        <v>518</v>
      </c>
      <c r="B2157" s="13" t="s">
        <v>519</v>
      </c>
      <c r="C2157" s="3" t="s">
        <v>6</v>
      </c>
    </row>
    <row r="2158" spans="1:8">
      <c r="A2158" s="18" t="s">
        <v>523</v>
      </c>
      <c r="B2158" s="14" t="s">
        <v>524</v>
      </c>
      <c r="C2158" s="5" t="s">
        <v>525</v>
      </c>
      <c r="D2158" s="5" t="s">
        <v>526</v>
      </c>
      <c r="E2158" s="6" t="s">
        <v>527</v>
      </c>
      <c r="F2158" s="6" t="s">
        <v>528</v>
      </c>
      <c r="G2158" s="6" t="s">
        <v>529</v>
      </c>
      <c r="H2158" s="23" t="s">
        <v>530</v>
      </c>
    </row>
    <row r="2159" spans="1:8">
      <c r="A2159" s="19" t="s">
        <v>1369</v>
      </c>
      <c r="B2159" s="15" t="s">
        <v>532</v>
      </c>
      <c r="C2159" s="4" t="s">
        <v>0</v>
      </c>
      <c r="D2159" s="4">
        <v>82612.149999999994</v>
      </c>
      <c r="E2159" s="1">
        <v>1</v>
      </c>
      <c r="F2159" s="1">
        <v>0</v>
      </c>
      <c r="G2159" s="1">
        <f>E2159*(1+F2159/100)</f>
        <v>1</v>
      </c>
      <c r="H2159" s="22">
        <f>G2159*D2159</f>
        <v>82612.149999999994</v>
      </c>
    </row>
    <row r="2160" spans="1:8">
      <c r="G2160" s="2" t="s">
        <v>534</v>
      </c>
      <c r="H2160" s="27">
        <f>TRUNC(SUM(H2159:H2159),2)</f>
        <v>82612.149999999994</v>
      </c>
    </row>
    <row r="2162" spans="1:8" ht="30">
      <c r="A2162" s="17" t="s">
        <v>437</v>
      </c>
      <c r="B2162" s="13" t="s">
        <v>438</v>
      </c>
      <c r="C2162" s="3" t="s">
        <v>16</v>
      </c>
    </row>
    <row r="2163" spans="1:8">
      <c r="A2163" s="18" t="s">
        <v>523</v>
      </c>
      <c r="B2163" s="14" t="s">
        <v>524</v>
      </c>
      <c r="C2163" s="5" t="s">
        <v>525</v>
      </c>
      <c r="D2163" s="5" t="s">
        <v>526</v>
      </c>
      <c r="E2163" s="6" t="s">
        <v>527</v>
      </c>
      <c r="F2163" s="6" t="s">
        <v>528</v>
      </c>
      <c r="G2163" s="6" t="s">
        <v>529</v>
      </c>
      <c r="H2163" s="23" t="s">
        <v>530</v>
      </c>
    </row>
    <row r="2164" spans="1:8">
      <c r="A2164" s="19" t="s">
        <v>1370</v>
      </c>
      <c r="B2164" s="15" t="s">
        <v>1371</v>
      </c>
      <c r="C2164" s="4" t="s">
        <v>13</v>
      </c>
      <c r="D2164" s="4">
        <v>8.1300000000000008</v>
      </c>
      <c r="E2164" s="1">
        <v>0.5</v>
      </c>
      <c r="F2164" s="1">
        <v>3</v>
      </c>
      <c r="G2164" s="1">
        <f>E2164*(1+F2164/100)</f>
        <v>0.51500000000000001</v>
      </c>
      <c r="H2164" s="22">
        <f>G2164*D2164</f>
        <v>4.1869500000000004</v>
      </c>
    </row>
    <row r="2165" spans="1:8">
      <c r="A2165" s="19" t="s">
        <v>1372</v>
      </c>
      <c r="B2165" s="15" t="s">
        <v>1373</v>
      </c>
      <c r="C2165" s="4" t="s">
        <v>16</v>
      </c>
      <c r="D2165" s="4">
        <v>93.95</v>
      </c>
      <c r="E2165" s="1">
        <v>0.37</v>
      </c>
      <c r="F2165" s="1">
        <v>0</v>
      </c>
      <c r="G2165" s="1">
        <f>E2165*(1+F2165/100)</f>
        <v>0.37</v>
      </c>
      <c r="H2165" s="22">
        <f>G2165*D2165</f>
        <v>34.761499999999998</v>
      </c>
    </row>
    <row r="2166" spans="1:8">
      <c r="G2166" s="2" t="s">
        <v>534</v>
      </c>
      <c r="H2166" s="27">
        <f>TRUNC(SUM(H2164:H2165),2)</f>
        <v>38.94</v>
      </c>
    </row>
    <row r="2168" spans="1:8" ht="30">
      <c r="A2168" s="17" t="s">
        <v>433</v>
      </c>
      <c r="B2168" s="13" t="s">
        <v>434</v>
      </c>
      <c r="C2168" s="3" t="s">
        <v>19</v>
      </c>
    </row>
    <row r="2169" spans="1:8">
      <c r="A2169" s="18" t="s">
        <v>523</v>
      </c>
      <c r="B2169" s="14" t="s">
        <v>524</v>
      </c>
      <c r="C2169" s="5" t="s">
        <v>525</v>
      </c>
      <c r="D2169" s="5" t="s">
        <v>526</v>
      </c>
      <c r="E2169" s="6" t="s">
        <v>527</v>
      </c>
      <c r="F2169" s="6" t="s">
        <v>528</v>
      </c>
      <c r="G2169" s="6" t="s">
        <v>529</v>
      </c>
      <c r="H2169" s="23" t="s">
        <v>530</v>
      </c>
    </row>
    <row r="2170" spans="1:8">
      <c r="A2170" s="19" t="s">
        <v>1374</v>
      </c>
      <c r="B2170" s="15" t="s">
        <v>532</v>
      </c>
      <c r="C2170" s="4" t="s">
        <v>0</v>
      </c>
      <c r="D2170" s="4">
        <v>0.78</v>
      </c>
      <c r="E2170" s="1">
        <v>8</v>
      </c>
      <c r="F2170" s="1">
        <v>0</v>
      </c>
      <c r="G2170" s="1">
        <f>E2170*(1+F2170/100)</f>
        <v>8</v>
      </c>
      <c r="H2170" s="22">
        <f>G2170*D2170</f>
        <v>6.24</v>
      </c>
    </row>
    <row r="2171" spans="1:8">
      <c r="G2171" s="2" t="s">
        <v>534</v>
      </c>
      <c r="H2171" s="27">
        <f>TRUNC(SUM(H2170:H2170),2)</f>
        <v>6.24</v>
      </c>
    </row>
    <row r="2173" spans="1:8" ht="60">
      <c r="A2173" s="17" t="s">
        <v>435</v>
      </c>
      <c r="B2173" s="13" t="s">
        <v>436</v>
      </c>
      <c r="C2173" s="3" t="s">
        <v>19</v>
      </c>
    </row>
    <row r="2174" spans="1:8">
      <c r="A2174" s="18" t="s">
        <v>523</v>
      </c>
      <c r="B2174" s="14" t="s">
        <v>524</v>
      </c>
      <c r="C2174" s="5" t="s">
        <v>525</v>
      </c>
      <c r="D2174" s="5" t="s">
        <v>526</v>
      </c>
      <c r="E2174" s="6" t="s">
        <v>527</v>
      </c>
      <c r="F2174" s="6" t="s">
        <v>528</v>
      </c>
      <c r="G2174" s="6" t="s">
        <v>529</v>
      </c>
      <c r="H2174" s="23" t="s">
        <v>530</v>
      </c>
    </row>
    <row r="2175" spans="1:8">
      <c r="A2175" s="19" t="s">
        <v>1375</v>
      </c>
      <c r="B2175" s="15" t="s">
        <v>532</v>
      </c>
      <c r="C2175" s="4" t="s">
        <v>0</v>
      </c>
      <c r="D2175" s="4">
        <v>1.41</v>
      </c>
      <c r="E2175" s="1">
        <v>25</v>
      </c>
      <c r="F2175" s="1">
        <v>0</v>
      </c>
      <c r="G2175" s="1">
        <f>E2175*(1+F2175/100)</f>
        <v>25</v>
      </c>
      <c r="H2175" s="22">
        <f>G2175*D2175</f>
        <v>35.25</v>
      </c>
    </row>
    <row r="2176" spans="1:8">
      <c r="G2176" s="2" t="s">
        <v>534</v>
      </c>
      <c r="H2176" s="27">
        <f>TRUNC(SUM(H2175:H2175),2)</f>
        <v>35.25</v>
      </c>
    </row>
    <row r="2178" spans="1:8" ht="75">
      <c r="A2178" s="17" t="s">
        <v>431</v>
      </c>
      <c r="B2178" s="13" t="s">
        <v>432</v>
      </c>
      <c r="C2178" s="3" t="s">
        <v>19</v>
      </c>
    </row>
    <row r="2179" spans="1:8">
      <c r="A2179" s="18" t="s">
        <v>523</v>
      </c>
      <c r="B2179" s="14" t="s">
        <v>524</v>
      </c>
      <c r="C2179" s="5" t="s">
        <v>525</v>
      </c>
      <c r="D2179" s="5" t="s">
        <v>526</v>
      </c>
      <c r="E2179" s="6" t="s">
        <v>527</v>
      </c>
      <c r="F2179" s="6" t="s">
        <v>528</v>
      </c>
      <c r="G2179" s="6" t="s">
        <v>529</v>
      </c>
      <c r="H2179" s="23" t="s">
        <v>530</v>
      </c>
    </row>
    <row r="2180" spans="1:8">
      <c r="A2180" s="19" t="s">
        <v>543</v>
      </c>
      <c r="B2180" s="15" t="s">
        <v>544</v>
      </c>
      <c r="C2180" s="4" t="s">
        <v>13</v>
      </c>
      <c r="D2180" s="4">
        <v>10.49</v>
      </c>
      <c r="E2180" s="1">
        <v>1.0683E-2</v>
      </c>
      <c r="F2180" s="1">
        <v>3</v>
      </c>
      <c r="G2180" s="1">
        <f t="shared" ref="G2180:G2191" si="105">E2180*(1+F2180/100)</f>
        <v>1.1003489999999999E-2</v>
      </c>
      <c r="H2180" s="22">
        <f t="shared" ref="H2180:H2191" si="106">G2180*D2180</f>
        <v>0.11542661009999999</v>
      </c>
    </row>
    <row r="2181" spans="1:8">
      <c r="A2181" s="19" t="s">
        <v>1376</v>
      </c>
      <c r="B2181" s="15" t="s">
        <v>1377</v>
      </c>
      <c r="C2181" s="4" t="s">
        <v>13</v>
      </c>
      <c r="D2181" s="4">
        <v>86.232799999999997</v>
      </c>
      <c r="E2181" s="1">
        <v>2.542E-3</v>
      </c>
      <c r="F2181" s="1">
        <v>0</v>
      </c>
      <c r="G2181" s="1">
        <f t="shared" si="105"/>
        <v>2.542E-3</v>
      </c>
      <c r="H2181" s="22">
        <f t="shared" si="106"/>
        <v>0.21920377759999998</v>
      </c>
    </row>
    <row r="2182" spans="1:8">
      <c r="A2182" s="19" t="s">
        <v>1378</v>
      </c>
      <c r="B2182" s="15" t="s">
        <v>1379</v>
      </c>
      <c r="C2182" s="4" t="s">
        <v>13</v>
      </c>
      <c r="D2182" s="4">
        <v>31.339400000000001</v>
      </c>
      <c r="E2182" s="1">
        <v>6.6200000000000005E-4</v>
      </c>
      <c r="F2182" s="1">
        <v>0</v>
      </c>
      <c r="G2182" s="1">
        <f t="shared" si="105"/>
        <v>6.6200000000000005E-4</v>
      </c>
      <c r="H2182" s="22">
        <f t="shared" si="106"/>
        <v>2.0746682800000003E-2</v>
      </c>
    </row>
    <row r="2183" spans="1:8">
      <c r="A2183" s="19" t="s">
        <v>1380</v>
      </c>
      <c r="B2183" s="15" t="s">
        <v>1381</v>
      </c>
      <c r="C2183" s="4" t="s">
        <v>13</v>
      </c>
      <c r="D2183" s="4">
        <v>50.996499999999997</v>
      </c>
      <c r="E2183" s="1">
        <v>2.4130000000000002E-3</v>
      </c>
      <c r="F2183" s="1">
        <v>0</v>
      </c>
      <c r="G2183" s="1">
        <f t="shared" si="105"/>
        <v>2.4130000000000002E-3</v>
      </c>
      <c r="H2183" s="22">
        <f t="shared" si="106"/>
        <v>0.12305455450000001</v>
      </c>
    </row>
    <row r="2184" spans="1:8">
      <c r="A2184" s="19" t="s">
        <v>1382</v>
      </c>
      <c r="B2184" s="15" t="s">
        <v>1383</v>
      </c>
      <c r="C2184" s="4" t="s">
        <v>13</v>
      </c>
      <c r="D2184" s="4">
        <v>22.067699999999999</v>
      </c>
      <c r="E2184" s="1">
        <v>7.8899999999999999E-4</v>
      </c>
      <c r="F2184" s="1">
        <v>0</v>
      </c>
      <c r="G2184" s="1">
        <f t="shared" si="105"/>
        <v>7.8899999999999999E-4</v>
      </c>
      <c r="H2184" s="22">
        <f t="shared" si="106"/>
        <v>1.74114153E-2</v>
      </c>
    </row>
    <row r="2185" spans="1:8">
      <c r="A2185" s="19" t="s">
        <v>1384</v>
      </c>
      <c r="B2185" s="15" t="s">
        <v>1385</v>
      </c>
      <c r="C2185" s="4" t="s">
        <v>13</v>
      </c>
      <c r="D2185" s="4">
        <v>149.6551</v>
      </c>
      <c r="E2185" s="1">
        <v>1.0679999999999999E-3</v>
      </c>
      <c r="F2185" s="1">
        <v>0</v>
      </c>
      <c r="G2185" s="1">
        <f t="shared" si="105"/>
        <v>1.0679999999999999E-3</v>
      </c>
      <c r="H2185" s="22">
        <f t="shared" si="106"/>
        <v>0.1598316468</v>
      </c>
    </row>
    <row r="2186" spans="1:8">
      <c r="A2186" s="19" t="s">
        <v>1386</v>
      </c>
      <c r="B2186" s="15" t="s">
        <v>1387</v>
      </c>
      <c r="C2186" s="4" t="s">
        <v>13</v>
      </c>
      <c r="D2186" s="4">
        <v>2.6678000000000002</v>
      </c>
      <c r="E2186" s="1">
        <v>9.9299999999999996E-4</v>
      </c>
      <c r="F2186" s="1">
        <v>0</v>
      </c>
      <c r="G2186" s="1">
        <f t="shared" si="105"/>
        <v>9.9299999999999996E-4</v>
      </c>
      <c r="H2186" s="22">
        <f t="shared" si="106"/>
        <v>2.6491254000000001E-3</v>
      </c>
    </row>
    <row r="2187" spans="1:8">
      <c r="A2187" s="19" t="s">
        <v>1388</v>
      </c>
      <c r="B2187" s="15" t="s">
        <v>1389</v>
      </c>
      <c r="C2187" s="4" t="s">
        <v>13</v>
      </c>
      <c r="D2187" s="4">
        <v>1.1476999999999999</v>
      </c>
      <c r="E2187" s="1">
        <v>7.3999999999999996E-5</v>
      </c>
      <c r="F2187" s="1">
        <v>0</v>
      </c>
      <c r="G2187" s="1">
        <f t="shared" si="105"/>
        <v>7.3999999999999996E-5</v>
      </c>
      <c r="H2187" s="22">
        <f t="shared" si="106"/>
        <v>8.4929799999999988E-5</v>
      </c>
    </row>
    <row r="2188" spans="1:8">
      <c r="A2188" s="19" t="s">
        <v>1390</v>
      </c>
      <c r="B2188" s="15" t="s">
        <v>1391</v>
      </c>
      <c r="C2188" s="4" t="s">
        <v>13</v>
      </c>
      <c r="D2188" s="4">
        <v>31.6083</v>
      </c>
      <c r="E2188" s="1">
        <v>1.42E-3</v>
      </c>
      <c r="F2188" s="1">
        <v>0</v>
      </c>
      <c r="G2188" s="1">
        <f t="shared" si="105"/>
        <v>1.42E-3</v>
      </c>
      <c r="H2188" s="22">
        <f t="shared" si="106"/>
        <v>4.4883786000000002E-2</v>
      </c>
    </row>
    <row r="2189" spans="1:8">
      <c r="A2189" s="19" t="s">
        <v>1392</v>
      </c>
      <c r="B2189" s="15" t="s">
        <v>1393</v>
      </c>
      <c r="C2189" s="4" t="s">
        <v>13</v>
      </c>
      <c r="D2189" s="4">
        <v>10.397</v>
      </c>
      <c r="E2189" s="1">
        <v>7.1500000000000003E-4</v>
      </c>
      <c r="F2189" s="1">
        <v>0</v>
      </c>
      <c r="G2189" s="1">
        <f t="shared" si="105"/>
        <v>7.1500000000000003E-4</v>
      </c>
      <c r="H2189" s="22">
        <f t="shared" si="106"/>
        <v>7.4338550000000005E-3</v>
      </c>
    </row>
    <row r="2190" spans="1:8">
      <c r="A2190" s="19" t="s">
        <v>1394</v>
      </c>
      <c r="B2190" s="15" t="s">
        <v>1395</v>
      </c>
      <c r="C2190" s="4" t="s">
        <v>13</v>
      </c>
      <c r="D2190" s="4">
        <v>83.227800000000002</v>
      </c>
      <c r="E2190" s="1">
        <v>8.3299999999999997E-4</v>
      </c>
      <c r="F2190" s="1">
        <v>0</v>
      </c>
      <c r="G2190" s="1">
        <f t="shared" si="105"/>
        <v>8.3299999999999997E-4</v>
      </c>
      <c r="H2190" s="22">
        <f t="shared" si="106"/>
        <v>6.9328757399999996E-2</v>
      </c>
    </row>
    <row r="2191" spans="1:8">
      <c r="A2191" s="19" t="s">
        <v>1396</v>
      </c>
      <c r="B2191" s="15" t="s">
        <v>1395</v>
      </c>
      <c r="C2191" s="4" t="s">
        <v>13</v>
      </c>
      <c r="D2191" s="4">
        <v>40.03</v>
      </c>
      <c r="E2191" s="1">
        <v>2.3499999999999999E-4</v>
      </c>
      <c r="F2191" s="1">
        <v>0</v>
      </c>
      <c r="G2191" s="1">
        <f t="shared" si="105"/>
        <v>2.3499999999999999E-4</v>
      </c>
      <c r="H2191" s="22">
        <f t="shared" si="106"/>
        <v>9.4070500000000001E-3</v>
      </c>
    </row>
    <row r="2192" spans="1:8">
      <c r="G2192" s="2" t="s">
        <v>534</v>
      </c>
      <c r="H2192" s="27">
        <f>TRUNC(SUM(H2180:H2191),2)</f>
        <v>0.78</v>
      </c>
    </row>
    <row r="2194" spans="1:8" ht="90">
      <c r="A2194" s="17" t="s">
        <v>429</v>
      </c>
      <c r="B2194" s="13" t="s">
        <v>430</v>
      </c>
      <c r="C2194" s="3" t="s">
        <v>19</v>
      </c>
    </row>
    <row r="2195" spans="1:8">
      <c r="A2195" s="18" t="s">
        <v>523</v>
      </c>
      <c r="B2195" s="14" t="s">
        <v>524</v>
      </c>
      <c r="C2195" s="5" t="s">
        <v>525</v>
      </c>
      <c r="D2195" s="5" t="s">
        <v>526</v>
      </c>
      <c r="E2195" s="6" t="s">
        <v>527</v>
      </c>
      <c r="F2195" s="6" t="s">
        <v>528</v>
      </c>
      <c r="G2195" s="6" t="s">
        <v>529</v>
      </c>
      <c r="H2195" s="23" t="s">
        <v>530</v>
      </c>
    </row>
    <row r="2196" spans="1:8">
      <c r="A2196" s="19" t="s">
        <v>1397</v>
      </c>
      <c r="B2196" s="15" t="s">
        <v>1398</v>
      </c>
      <c r="C2196" s="4" t="s">
        <v>13</v>
      </c>
      <c r="D2196" s="4">
        <v>14.36</v>
      </c>
      <c r="E2196" s="1">
        <v>0.32</v>
      </c>
      <c r="F2196" s="1">
        <v>3</v>
      </c>
      <c r="G2196" s="1">
        <f t="shared" ref="G2196:G2202" si="107">E2196*(1+F2196/100)</f>
        <v>0.3296</v>
      </c>
      <c r="H2196" s="22">
        <f t="shared" ref="H2196:H2202" si="108">G2196*D2196</f>
        <v>4.7330559999999995</v>
      </c>
    </row>
    <row r="2197" spans="1:8">
      <c r="A2197" s="19" t="s">
        <v>543</v>
      </c>
      <c r="B2197" s="15" t="s">
        <v>544</v>
      </c>
      <c r="C2197" s="4" t="s">
        <v>13</v>
      </c>
      <c r="D2197" s="4">
        <v>10.49</v>
      </c>
      <c r="E2197" s="1">
        <v>0.7</v>
      </c>
      <c r="F2197" s="1">
        <v>3</v>
      </c>
      <c r="G2197" s="1">
        <f t="shared" si="107"/>
        <v>0.72099999999999997</v>
      </c>
      <c r="H2197" s="22">
        <f t="shared" si="108"/>
        <v>7.5632900000000003</v>
      </c>
    </row>
    <row r="2198" spans="1:8">
      <c r="A2198" s="19" t="s">
        <v>1399</v>
      </c>
      <c r="B2198" s="15" t="s">
        <v>1400</v>
      </c>
      <c r="C2198" s="4" t="s">
        <v>16</v>
      </c>
      <c r="D2198" s="4">
        <v>53.46</v>
      </c>
      <c r="E2198" s="1">
        <v>3.5000000000000003E-2</v>
      </c>
      <c r="F2198" s="1">
        <v>0</v>
      </c>
      <c r="G2198" s="1">
        <f t="shared" si="107"/>
        <v>3.5000000000000003E-2</v>
      </c>
      <c r="H2198" s="22">
        <f t="shared" si="108"/>
        <v>1.8711000000000002</v>
      </c>
    </row>
    <row r="2199" spans="1:8">
      <c r="A2199" s="19" t="s">
        <v>1401</v>
      </c>
      <c r="B2199" s="15" t="s">
        <v>1402</v>
      </c>
      <c r="C2199" s="4" t="s">
        <v>19</v>
      </c>
      <c r="D2199" s="4">
        <v>41.44</v>
      </c>
      <c r="E2199" s="1">
        <v>1.05</v>
      </c>
      <c r="F2199" s="1">
        <v>0</v>
      </c>
      <c r="G2199" s="1">
        <f t="shared" si="107"/>
        <v>1.05</v>
      </c>
      <c r="H2199" s="22">
        <f t="shared" si="108"/>
        <v>43.512</v>
      </c>
    </row>
    <row r="2200" spans="1:8">
      <c r="A2200" s="19" t="s">
        <v>823</v>
      </c>
      <c r="B2200" s="15" t="s">
        <v>824</v>
      </c>
      <c r="C2200" s="4" t="s">
        <v>13</v>
      </c>
      <c r="D2200" s="4">
        <v>80.498999999999995</v>
      </c>
      <c r="E2200" s="1">
        <v>0.111</v>
      </c>
      <c r="F2200" s="1">
        <v>0</v>
      </c>
      <c r="G2200" s="1">
        <f t="shared" si="107"/>
        <v>0.111</v>
      </c>
      <c r="H2200" s="22">
        <f t="shared" si="108"/>
        <v>8.9353889999999989</v>
      </c>
    </row>
    <row r="2201" spans="1:8">
      <c r="A2201" s="19" t="s">
        <v>825</v>
      </c>
      <c r="B2201" s="15" t="s">
        <v>826</v>
      </c>
      <c r="C2201" s="4" t="s">
        <v>13</v>
      </c>
      <c r="D2201" s="4">
        <v>29.1707</v>
      </c>
      <c r="E2201" s="1">
        <v>5.5E-2</v>
      </c>
      <c r="F2201" s="1">
        <v>0</v>
      </c>
      <c r="G2201" s="1">
        <f t="shared" si="107"/>
        <v>5.5E-2</v>
      </c>
      <c r="H2201" s="22">
        <f t="shared" si="108"/>
        <v>1.6043885</v>
      </c>
    </row>
    <row r="2202" spans="1:8">
      <c r="A2202" s="19" t="s">
        <v>950</v>
      </c>
      <c r="B2202" s="15" t="s">
        <v>951</v>
      </c>
      <c r="C2202" s="4" t="s">
        <v>16</v>
      </c>
      <c r="D2202" s="4">
        <v>246.18879999999999</v>
      </c>
      <c r="E2202" s="1">
        <v>2.7E-2</v>
      </c>
      <c r="F2202" s="1">
        <v>0</v>
      </c>
      <c r="G2202" s="1">
        <f t="shared" si="107"/>
        <v>2.7E-2</v>
      </c>
      <c r="H2202" s="22">
        <f t="shared" si="108"/>
        <v>6.6470975999999995</v>
      </c>
    </row>
    <row r="2203" spans="1:8">
      <c r="G2203" s="2" t="s">
        <v>534</v>
      </c>
      <c r="H2203" s="27">
        <f>TRUNC(SUM(H2196:H2202),2)</f>
        <v>74.86</v>
      </c>
    </row>
    <row r="2205" spans="1:8" ht="45">
      <c r="A2205" s="17" t="s">
        <v>439</v>
      </c>
      <c r="B2205" s="13" t="s">
        <v>440</v>
      </c>
      <c r="C2205" s="3" t="s">
        <v>16</v>
      </c>
    </row>
    <row r="2206" spans="1:8">
      <c r="A2206" s="18" t="s">
        <v>523</v>
      </c>
      <c r="B2206" s="14" t="s">
        <v>524</v>
      </c>
      <c r="C2206" s="5" t="s">
        <v>525</v>
      </c>
      <c r="D2206" s="5" t="s">
        <v>526</v>
      </c>
      <c r="E2206" s="6" t="s">
        <v>527</v>
      </c>
      <c r="F2206" s="6" t="s">
        <v>528</v>
      </c>
      <c r="G2206" s="6" t="s">
        <v>529</v>
      </c>
      <c r="H2206" s="23" t="s">
        <v>530</v>
      </c>
    </row>
    <row r="2207" spans="1:8">
      <c r="A2207" s="19" t="s">
        <v>543</v>
      </c>
      <c r="B2207" s="15" t="s">
        <v>544</v>
      </c>
      <c r="C2207" s="4" t="s">
        <v>13</v>
      </c>
      <c r="D2207" s="4">
        <v>10.49</v>
      </c>
      <c r="E2207" s="1">
        <v>0.158</v>
      </c>
      <c r="F2207" s="1">
        <v>3</v>
      </c>
      <c r="G2207" s="1">
        <f t="shared" ref="G2207:G2215" si="109">E2207*(1+F2207/100)</f>
        <v>0.16274</v>
      </c>
      <c r="H2207" s="22">
        <f t="shared" ref="H2207:H2215" si="110">G2207*D2207</f>
        <v>1.7071426000000001</v>
      </c>
    </row>
    <row r="2208" spans="1:8">
      <c r="A2208" s="19" t="s">
        <v>1376</v>
      </c>
      <c r="B2208" s="15" t="s">
        <v>1377</v>
      </c>
      <c r="C2208" s="4" t="s">
        <v>13</v>
      </c>
      <c r="D2208" s="4">
        <v>86.232799999999997</v>
      </c>
      <c r="E2208" s="1">
        <v>1.316E-2</v>
      </c>
      <c r="F2208" s="1">
        <v>0</v>
      </c>
      <c r="G2208" s="1">
        <f t="shared" si="109"/>
        <v>1.316E-2</v>
      </c>
      <c r="H2208" s="22">
        <f t="shared" si="110"/>
        <v>1.134823648</v>
      </c>
    </row>
    <row r="2209" spans="1:8">
      <c r="A2209" s="19" t="s">
        <v>1380</v>
      </c>
      <c r="B2209" s="15" t="s">
        <v>1381</v>
      </c>
      <c r="C2209" s="4" t="s">
        <v>13</v>
      </c>
      <c r="D2209" s="4">
        <v>50.996499999999997</v>
      </c>
      <c r="E2209" s="1">
        <v>6.5799999999999999E-3</v>
      </c>
      <c r="F2209" s="1">
        <v>0</v>
      </c>
      <c r="G2209" s="1">
        <f t="shared" si="109"/>
        <v>6.5799999999999999E-3</v>
      </c>
      <c r="H2209" s="22">
        <f t="shared" si="110"/>
        <v>0.33555696999999995</v>
      </c>
    </row>
    <row r="2210" spans="1:8">
      <c r="A2210" s="19" t="s">
        <v>1382</v>
      </c>
      <c r="B2210" s="15" t="s">
        <v>1383</v>
      </c>
      <c r="C2210" s="4" t="s">
        <v>13</v>
      </c>
      <c r="D2210" s="4">
        <v>22.067699999999999</v>
      </c>
      <c r="E2210" s="1">
        <v>6.5799999999999999E-3</v>
      </c>
      <c r="F2210" s="1">
        <v>0</v>
      </c>
      <c r="G2210" s="1">
        <f t="shared" si="109"/>
        <v>6.5799999999999999E-3</v>
      </c>
      <c r="H2210" s="22">
        <f t="shared" si="110"/>
        <v>0.14520546599999998</v>
      </c>
    </row>
    <row r="2211" spans="1:8">
      <c r="A2211" s="19" t="s">
        <v>1403</v>
      </c>
      <c r="B2211" s="15" t="s">
        <v>1404</v>
      </c>
      <c r="C2211" s="4" t="s">
        <v>13</v>
      </c>
      <c r="D2211" s="4">
        <v>66.480800000000002</v>
      </c>
      <c r="E2211" s="1">
        <v>6.5799999999999999E-3</v>
      </c>
      <c r="F2211" s="1">
        <v>0</v>
      </c>
      <c r="G2211" s="1">
        <f t="shared" si="109"/>
        <v>6.5799999999999999E-3</v>
      </c>
      <c r="H2211" s="22">
        <f t="shared" si="110"/>
        <v>0.43744366400000001</v>
      </c>
    </row>
    <row r="2212" spans="1:8">
      <c r="A2212" s="19" t="s">
        <v>1405</v>
      </c>
      <c r="B2212" s="15" t="s">
        <v>1406</v>
      </c>
      <c r="C2212" s="4" t="s">
        <v>13</v>
      </c>
      <c r="D2212" s="4">
        <v>29.962299999999999</v>
      </c>
      <c r="E2212" s="1">
        <v>6.5799999999999999E-3</v>
      </c>
      <c r="F2212" s="1">
        <v>0</v>
      </c>
      <c r="G2212" s="1">
        <f t="shared" si="109"/>
        <v>6.5799999999999999E-3</v>
      </c>
      <c r="H2212" s="22">
        <f t="shared" si="110"/>
        <v>0.197151934</v>
      </c>
    </row>
    <row r="2213" spans="1:8">
      <c r="A2213" s="19" t="s">
        <v>1384</v>
      </c>
      <c r="B2213" s="15" t="s">
        <v>1385</v>
      </c>
      <c r="C2213" s="4" t="s">
        <v>13</v>
      </c>
      <c r="D2213" s="4">
        <v>149.6551</v>
      </c>
      <c r="E2213" s="1">
        <v>1.316E-2</v>
      </c>
      <c r="F2213" s="1">
        <v>0</v>
      </c>
      <c r="G2213" s="1">
        <f t="shared" si="109"/>
        <v>1.316E-2</v>
      </c>
      <c r="H2213" s="22">
        <f t="shared" si="110"/>
        <v>1.969461116</v>
      </c>
    </row>
    <row r="2214" spans="1:8">
      <c r="A2214" s="19" t="s">
        <v>1394</v>
      </c>
      <c r="B2214" s="15" t="s">
        <v>1395</v>
      </c>
      <c r="C2214" s="4" t="s">
        <v>13</v>
      </c>
      <c r="D2214" s="4">
        <v>83.227800000000002</v>
      </c>
      <c r="E2214" s="1">
        <v>6.5799999999999999E-3</v>
      </c>
      <c r="F2214" s="1">
        <v>0</v>
      </c>
      <c r="G2214" s="1">
        <f t="shared" si="109"/>
        <v>6.5799999999999999E-3</v>
      </c>
      <c r="H2214" s="22">
        <f t="shared" si="110"/>
        <v>0.54763892400000003</v>
      </c>
    </row>
    <row r="2215" spans="1:8">
      <c r="A2215" s="19" t="s">
        <v>1396</v>
      </c>
      <c r="B2215" s="15" t="s">
        <v>1395</v>
      </c>
      <c r="C2215" s="4" t="s">
        <v>13</v>
      </c>
      <c r="D2215" s="4">
        <v>40.03</v>
      </c>
      <c r="E2215" s="1">
        <v>6.5799999999999999E-3</v>
      </c>
      <c r="F2215" s="1">
        <v>0</v>
      </c>
      <c r="G2215" s="1">
        <f t="shared" si="109"/>
        <v>6.5799999999999999E-3</v>
      </c>
      <c r="H2215" s="22">
        <f t="shared" si="110"/>
        <v>0.2633974</v>
      </c>
    </row>
    <row r="2216" spans="1:8">
      <c r="G2216" s="2" t="s">
        <v>534</v>
      </c>
      <c r="H2216" s="27">
        <f>TRUNC(SUM(H2207:H2215),2)</f>
        <v>6.73</v>
      </c>
    </row>
    <row r="2218" spans="1:8" ht="30">
      <c r="A2218" s="17" t="s">
        <v>441</v>
      </c>
      <c r="B2218" s="13" t="s">
        <v>442</v>
      </c>
      <c r="C2218" s="3" t="s">
        <v>16</v>
      </c>
    </row>
    <row r="2219" spans="1:8">
      <c r="A2219" s="18" t="s">
        <v>523</v>
      </c>
      <c r="B2219" s="14" t="s">
        <v>524</v>
      </c>
      <c r="C2219" s="5" t="s">
        <v>525</v>
      </c>
      <c r="D2219" s="5" t="s">
        <v>526</v>
      </c>
      <c r="E2219" s="6" t="s">
        <v>527</v>
      </c>
      <c r="F2219" s="6" t="s">
        <v>528</v>
      </c>
      <c r="G2219" s="6" t="s">
        <v>529</v>
      </c>
      <c r="H2219" s="23" t="s">
        <v>530</v>
      </c>
    </row>
    <row r="2220" spans="1:8">
      <c r="A2220" s="19" t="s">
        <v>1407</v>
      </c>
      <c r="B2220" s="15" t="s">
        <v>1408</v>
      </c>
      <c r="C2220" s="4" t="s">
        <v>16</v>
      </c>
      <c r="D2220" s="4">
        <v>53.54</v>
      </c>
      <c r="E2220" s="1">
        <v>1</v>
      </c>
      <c r="F2220" s="1">
        <v>0</v>
      </c>
      <c r="G2220" s="1">
        <f>E2220*(1+F2220/100)</f>
        <v>1</v>
      </c>
      <c r="H2220" s="22">
        <f>G2220*D2220</f>
        <v>53.54</v>
      </c>
    </row>
    <row r="2221" spans="1:8">
      <c r="G2221" s="2" t="s">
        <v>534</v>
      </c>
      <c r="H2221" s="27">
        <f>TRUNC(SUM(H2220:H2220),2)</f>
        <v>53.54</v>
      </c>
    </row>
    <row r="2223" spans="1:8" ht="45">
      <c r="A2223" s="17" t="s">
        <v>443</v>
      </c>
      <c r="B2223" s="13" t="s">
        <v>444</v>
      </c>
      <c r="C2223" s="3" t="s">
        <v>3</v>
      </c>
    </row>
    <row r="2224" spans="1:8">
      <c r="A2224" s="18" t="s">
        <v>523</v>
      </c>
      <c r="B2224" s="14" t="s">
        <v>524</v>
      </c>
      <c r="C2224" s="5" t="s">
        <v>525</v>
      </c>
      <c r="D2224" s="5" t="s">
        <v>526</v>
      </c>
      <c r="E2224" s="6" t="s">
        <v>527</v>
      </c>
      <c r="F2224" s="6" t="s">
        <v>528</v>
      </c>
      <c r="G2224" s="6" t="s">
        <v>529</v>
      </c>
      <c r="H2224" s="23" t="s">
        <v>530</v>
      </c>
    </row>
    <row r="2225" spans="1:8">
      <c r="A2225" s="19" t="s">
        <v>1397</v>
      </c>
      <c r="B2225" s="15" t="s">
        <v>1398</v>
      </c>
      <c r="C2225" s="4" t="s">
        <v>13</v>
      </c>
      <c r="D2225" s="4">
        <v>14.36</v>
      </c>
      <c r="E2225" s="1">
        <v>0.08</v>
      </c>
      <c r="F2225" s="1">
        <v>3</v>
      </c>
      <c r="G2225" s="1">
        <f t="shared" ref="G2225:G2231" si="111">E2225*(1+F2225/100)</f>
        <v>8.2400000000000001E-2</v>
      </c>
      <c r="H2225" s="22">
        <f t="shared" ref="H2225:H2231" si="112">G2225*D2225</f>
        <v>1.1832639999999999</v>
      </c>
    </row>
    <row r="2226" spans="1:8">
      <c r="A2226" s="19" t="s">
        <v>543</v>
      </c>
      <c r="B2226" s="15" t="s">
        <v>544</v>
      </c>
      <c r="C2226" s="4" t="s">
        <v>13</v>
      </c>
      <c r="D2226" s="4">
        <v>10.49</v>
      </c>
      <c r="E2226" s="1">
        <v>0.24</v>
      </c>
      <c r="F2226" s="1">
        <v>3</v>
      </c>
      <c r="G2226" s="1">
        <f t="shared" si="111"/>
        <v>0.2472</v>
      </c>
      <c r="H2226" s="22">
        <f t="shared" si="112"/>
        <v>2.5931280000000001</v>
      </c>
    </row>
    <row r="2227" spans="1:8">
      <c r="A2227" s="19" t="s">
        <v>950</v>
      </c>
      <c r="B2227" s="15" t="s">
        <v>951</v>
      </c>
      <c r="C2227" s="4" t="s">
        <v>16</v>
      </c>
      <c r="D2227" s="4">
        <v>246.18879999999999</v>
      </c>
      <c r="E2227" s="1">
        <v>2.5000000000000001E-3</v>
      </c>
      <c r="F2227" s="1">
        <v>0</v>
      </c>
      <c r="G2227" s="1">
        <f t="shared" si="111"/>
        <v>2.5000000000000001E-3</v>
      </c>
      <c r="H2227" s="22">
        <f t="shared" si="112"/>
        <v>0.61547200000000002</v>
      </c>
    </row>
    <row r="2228" spans="1:8">
      <c r="A2228" s="19" t="s">
        <v>797</v>
      </c>
      <c r="B2228" s="15" t="s">
        <v>798</v>
      </c>
      <c r="C2228" s="4" t="s">
        <v>16</v>
      </c>
      <c r="D2228" s="4">
        <v>215.3715</v>
      </c>
      <c r="E2228" s="1">
        <v>4.2000000000000003E-2</v>
      </c>
      <c r="F2228" s="1">
        <v>0</v>
      </c>
      <c r="G2228" s="1">
        <f t="shared" si="111"/>
        <v>4.2000000000000003E-2</v>
      </c>
      <c r="H2228" s="22">
        <f t="shared" si="112"/>
        <v>9.0456029999999998</v>
      </c>
    </row>
    <row r="2229" spans="1:8">
      <c r="A2229" s="19" t="s">
        <v>665</v>
      </c>
      <c r="B2229" s="15" t="s">
        <v>666</v>
      </c>
      <c r="C2229" s="4" t="s">
        <v>19</v>
      </c>
      <c r="D2229" s="4">
        <v>39.682600000000001</v>
      </c>
      <c r="E2229" s="1">
        <v>0.62</v>
      </c>
      <c r="F2229" s="1">
        <v>0</v>
      </c>
      <c r="G2229" s="1">
        <f t="shared" si="111"/>
        <v>0.62</v>
      </c>
      <c r="H2229" s="22">
        <f t="shared" si="112"/>
        <v>24.603211999999999</v>
      </c>
    </row>
    <row r="2230" spans="1:8">
      <c r="A2230" s="19" t="s">
        <v>801</v>
      </c>
      <c r="B2230" s="15" t="s">
        <v>802</v>
      </c>
      <c r="C2230" s="4" t="s">
        <v>16</v>
      </c>
      <c r="D2230" s="4">
        <v>51.517200000000003</v>
      </c>
      <c r="E2230" s="1">
        <v>4.2000000000000003E-2</v>
      </c>
      <c r="F2230" s="1">
        <v>0</v>
      </c>
      <c r="G2230" s="1">
        <f t="shared" si="111"/>
        <v>4.2000000000000003E-2</v>
      </c>
      <c r="H2230" s="22">
        <f t="shared" si="112"/>
        <v>2.1637224000000002</v>
      </c>
    </row>
    <row r="2231" spans="1:8">
      <c r="A2231" s="19" t="s">
        <v>803</v>
      </c>
      <c r="B2231" s="15" t="s">
        <v>804</v>
      </c>
      <c r="C2231" s="4" t="s">
        <v>16</v>
      </c>
      <c r="D2231" s="4">
        <v>47.588099999999997</v>
      </c>
      <c r="E2231" s="1">
        <v>4.2000000000000003E-2</v>
      </c>
      <c r="F2231" s="1">
        <v>0</v>
      </c>
      <c r="G2231" s="1">
        <f t="shared" si="111"/>
        <v>4.2000000000000003E-2</v>
      </c>
      <c r="H2231" s="22">
        <f t="shared" si="112"/>
        <v>1.9987002</v>
      </c>
    </row>
    <row r="2232" spans="1:8">
      <c r="G2232" s="2" t="s">
        <v>534</v>
      </c>
      <c r="H2232" s="27">
        <f>TRUNC(SUM(H2225:H2231),2)</f>
        <v>42.2</v>
      </c>
    </row>
    <row r="2234" spans="1:8" ht="30">
      <c r="A2234" s="17" t="s">
        <v>459</v>
      </c>
      <c r="B2234" s="13" t="s">
        <v>520</v>
      </c>
      <c r="C2234" s="3" t="s">
        <v>3</v>
      </c>
    </row>
    <row r="2235" spans="1:8">
      <c r="A2235" s="18" t="s">
        <v>523</v>
      </c>
      <c r="B2235" s="14" t="s">
        <v>524</v>
      </c>
      <c r="C2235" s="5" t="s">
        <v>525</v>
      </c>
      <c r="D2235" s="5" t="s">
        <v>526</v>
      </c>
      <c r="E2235" s="6" t="s">
        <v>527</v>
      </c>
      <c r="F2235" s="6" t="s">
        <v>528</v>
      </c>
      <c r="G2235" s="6" t="s">
        <v>529</v>
      </c>
      <c r="H2235" s="23" t="s">
        <v>530</v>
      </c>
    </row>
    <row r="2236" spans="1:8">
      <c r="G2236" s="2" t="s">
        <v>534</v>
      </c>
      <c r="H2236" s="27">
        <f>TRUNC(SUM(H2225:H2235),2)</f>
        <v>84.4</v>
      </c>
    </row>
    <row r="2238" spans="1:8" ht="75">
      <c r="A2238" s="17" t="s">
        <v>23</v>
      </c>
      <c r="B2238" s="13" t="s">
        <v>24</v>
      </c>
      <c r="C2238" s="3" t="s">
        <v>25</v>
      </c>
    </row>
    <row r="2239" spans="1:8">
      <c r="A2239" s="18" t="s">
        <v>523</v>
      </c>
      <c r="B2239" s="14" t="s">
        <v>524</v>
      </c>
      <c r="C2239" s="5" t="s">
        <v>525</v>
      </c>
      <c r="D2239" s="5" t="s">
        <v>526</v>
      </c>
      <c r="E2239" s="6" t="s">
        <v>527</v>
      </c>
      <c r="F2239" s="6" t="s">
        <v>528</v>
      </c>
      <c r="G2239" s="6" t="s">
        <v>529</v>
      </c>
      <c r="H2239" s="23" t="s">
        <v>530</v>
      </c>
    </row>
    <row r="2240" spans="1:8">
      <c r="A2240" s="19" t="s">
        <v>843</v>
      </c>
      <c r="B2240" s="15" t="s">
        <v>844</v>
      </c>
      <c r="C2240" s="4" t="s">
        <v>13</v>
      </c>
      <c r="D2240" s="4">
        <v>84.206800000000001</v>
      </c>
      <c r="E2240" s="1">
        <v>8.3000000000000001E-3</v>
      </c>
      <c r="F2240" s="1">
        <v>0</v>
      </c>
      <c r="G2240" s="1">
        <f>E2240*(1+F2240/100)</f>
        <v>8.3000000000000001E-3</v>
      </c>
      <c r="H2240" s="22">
        <f>G2240*D2240</f>
        <v>0.69891643999999997</v>
      </c>
    </row>
    <row r="2241" spans="1:8">
      <c r="G2241" s="2" t="s">
        <v>534</v>
      </c>
      <c r="H2241" s="27">
        <f>TRUNC(SUM(H2240:H2240),2)</f>
        <v>0.69</v>
      </c>
    </row>
    <row r="2243" spans="1:8" ht="30">
      <c r="A2243" s="17" t="s">
        <v>216</v>
      </c>
      <c r="B2243" s="13" t="s">
        <v>515</v>
      </c>
      <c r="C2243" s="3" t="s">
        <v>22</v>
      </c>
    </row>
    <row r="2244" spans="1:8">
      <c r="A2244" s="18" t="s">
        <v>523</v>
      </c>
      <c r="B2244" s="14" t="s">
        <v>524</v>
      </c>
      <c r="C2244" s="5" t="s">
        <v>525</v>
      </c>
      <c r="D2244" s="5" t="s">
        <v>526</v>
      </c>
      <c r="E2244" s="6" t="s">
        <v>527</v>
      </c>
      <c r="F2244" s="6" t="s">
        <v>528</v>
      </c>
      <c r="G2244" s="6" t="s">
        <v>529</v>
      </c>
      <c r="H2244" s="23" t="s">
        <v>530</v>
      </c>
    </row>
    <row r="2245" spans="1:8">
      <c r="G2245" s="2" t="s">
        <v>534</v>
      </c>
      <c r="H2245" s="27">
        <f>TRUNC(SUM(H2240:H2244),2)</f>
        <v>1.38</v>
      </c>
    </row>
    <row r="2247" spans="1:8" ht="45">
      <c r="A2247" s="17" t="s">
        <v>86</v>
      </c>
      <c r="B2247" s="13" t="s">
        <v>87</v>
      </c>
      <c r="C2247" s="3" t="s">
        <v>16</v>
      </c>
    </row>
    <row r="2248" spans="1:8">
      <c r="A2248" s="18" t="s">
        <v>523</v>
      </c>
      <c r="B2248" s="14" t="s">
        <v>524</v>
      </c>
      <c r="C2248" s="5" t="s">
        <v>525</v>
      </c>
      <c r="D2248" s="5" t="s">
        <v>526</v>
      </c>
      <c r="E2248" s="6" t="s">
        <v>527</v>
      </c>
      <c r="F2248" s="6" t="s">
        <v>528</v>
      </c>
      <c r="G2248" s="6" t="s">
        <v>529</v>
      </c>
      <c r="H2248" s="23" t="s">
        <v>530</v>
      </c>
    </row>
    <row r="2249" spans="1:8">
      <c r="A2249" s="19" t="s">
        <v>543</v>
      </c>
      <c r="B2249" s="15" t="s">
        <v>544</v>
      </c>
      <c r="C2249" s="4" t="s">
        <v>13</v>
      </c>
      <c r="D2249" s="4">
        <v>10.49</v>
      </c>
      <c r="E2249" s="1">
        <v>1.44</v>
      </c>
      <c r="F2249" s="1">
        <v>3</v>
      </c>
      <c r="G2249" s="1">
        <f>E2249*(1+F2249/100)</f>
        <v>1.4832000000000001</v>
      </c>
      <c r="H2249" s="22">
        <f>G2249*D2249</f>
        <v>15.558768000000001</v>
      </c>
    </row>
    <row r="2250" spans="1:8">
      <c r="G2250" s="2" t="s">
        <v>534</v>
      </c>
      <c r="H2250" s="27">
        <f>TRUNC(SUM(H2249:H2249),2)</f>
        <v>15.55</v>
      </c>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4</vt:i4>
      </vt:variant>
    </vt:vector>
  </HeadingPairs>
  <TitlesOfParts>
    <vt:vector size="10" baseType="lpstr">
      <vt:lpstr>Orçamento</vt:lpstr>
      <vt:lpstr>Memória de Cálculo</vt:lpstr>
      <vt:lpstr>Estrut</vt:lpstr>
      <vt:lpstr>Composição</vt:lpstr>
      <vt:lpstr>Cronograma</vt:lpstr>
      <vt:lpstr>composições</vt:lpstr>
      <vt:lpstr>Cronograma!Area_de_impressao</vt:lpstr>
      <vt:lpstr>Estrut!Titulos_de_impressao</vt:lpstr>
      <vt:lpstr>'Memória de Cálculo'!Titulos_de_impressao</vt:lpstr>
      <vt:lpstr>Orçamento!Titulos_de_impressao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Fernando f.</cp:lastModifiedBy>
  <cp:lastPrinted>2019-12-10T21:15:26Z</cp:lastPrinted>
  <dcterms:created xsi:type="dcterms:W3CDTF">2013-11-28T17:44:31Z</dcterms:created>
  <dcterms:modified xsi:type="dcterms:W3CDTF">2019-12-10T21:59:24Z</dcterms:modified>
</cp:coreProperties>
</file>